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EXPCAT">'[1]FSUM_GF.XLS'!$C$415:$F$422</definedName>
    <definedName name="\FUNDSUM">'[1]FSUM_GF.XLS'!$A$337:$F$388</definedName>
    <definedName name="EXPSUM">'[1]FSUM_GF.XLS'!$391:$8169</definedName>
    <definedName name="REVSUM">'[1]FSUM_GF.XLS'!$A$1:$F$123</definedName>
  </definedNames>
  <calcPr fullCalcOnLoad="1"/>
</workbook>
</file>

<file path=xl/comments1.xml><?xml version="1.0" encoding="utf-8"?>
<comments xmlns="http://schemas.openxmlformats.org/spreadsheetml/2006/main">
  <authors>
    <author>City Manager</author>
    <author>fvera</author>
    <author>A satisfied Microsoft Office user</author>
    <author>Administration City of Lamesa</author>
  </authors>
  <commentList>
    <comment ref="E1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Need estimate 2003-04.
</t>
        </r>
      </text>
    </comment>
    <comment ref="F1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Need new proposed budget
</t>
        </r>
      </text>
    </comment>
    <comment ref="F15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estimated  sales tax based on 3 yr trend budget. New hotel, &amp; other retail business
</t>
        </r>
      </text>
    </comment>
    <comment ref="E24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TXU settlement agreement payments approx.43,000. Next year 2008-09 is approx. $25,000.
</t>
        </r>
      </text>
    </comment>
    <comment ref="F42" authorId="1">
      <text>
        <r>
          <rPr>
            <sz val="11"/>
            <rFont val="Tahoma"/>
            <family val="2"/>
          </rPr>
          <t xml:space="preserve">THIS AMOUNT IS REF FROM 505 WB 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Weaver Foundation grant for renovating
Forrest Park Center Bldg?
Parks &amp; Wildlife $50,000 grant money.</t>
        </r>
      </text>
    </comment>
    <comment ref="E46" authorId="0">
      <text>
        <r>
          <rPr>
            <b/>
            <sz val="10"/>
            <rFont val="Tahoma"/>
            <family val="0"/>
          </rPr>
          <t>City Manager:TML CHECK FOR $86,500 PROPERTY BLDG'S DAMAGES-HAIL STROM 2008.</t>
        </r>
        <r>
          <rPr>
            <sz val="10"/>
            <rFont val="Tahoma"/>
            <family val="0"/>
          </rPr>
          <t xml:space="preserve">
</t>
        </r>
      </text>
    </comment>
    <comment ref="F46" authorId="0">
      <text>
        <r>
          <rPr>
            <b/>
            <sz val="10"/>
            <rFont val="Tahoma"/>
            <family val="0"/>
          </rPr>
          <t>City Manager: TX. PARKS AND WILFLIFE
NORTH 22ND PARK PROJECT.</t>
        </r>
        <r>
          <rPr>
            <sz val="10"/>
            <rFont val="Tahoma"/>
            <family val="0"/>
          </rPr>
          <t xml:space="preserve">
</t>
        </r>
      </text>
    </comment>
    <comment ref="E7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Sale of City vehicle equipment</t>
        </r>
      </text>
    </comment>
    <comment ref="E73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HOGG FARM LEASE-$5,500
OAKS GRAZING LEASE $1,600</t>
        </r>
      </text>
    </comment>
    <comment ref="D8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Increase Pool admission 
$2.00
</t>
        </r>
      </text>
    </comment>
    <comment ref="F82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Increase Pool admission 
$2.00
</t>
        </r>
      </text>
    </comment>
    <comment ref="A94" authorId="2">
      <text>
        <r>
          <rPr>
            <sz val="8"/>
            <rFont val="Tahoma"/>
            <family val="0"/>
          </rPr>
          <t>DARE CONTRIBUTIONS
CONCEALED WEAPON FINGERPRINT</t>
        </r>
      </text>
    </comment>
    <comment ref="B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C94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inculdes $5,400 Weaver Grant</t>
        </r>
      </text>
    </comment>
    <comment ref="D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E94" authorId="0">
      <text>
        <r>
          <rPr>
            <b/>
            <sz val="10"/>
            <rFont val="Tahoma"/>
            <family val="0"/>
          </rPr>
          <t>City Manager:TML CHECK FOR $86,500 PROPERTY BLDG'S DAMAGES-HAIL STROM 2008.</t>
        </r>
        <r>
          <rPr>
            <sz val="10"/>
            <rFont val="Tahoma"/>
            <family val="0"/>
          </rPr>
          <t xml:space="preserve">
</t>
        </r>
      </text>
    </comment>
    <comment ref="F94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2006 TXU settlement $43,000
</t>
        </r>
      </text>
    </comment>
    <comment ref="B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statement  and $500 per month rent office space.</t>
        </r>
      </text>
    </comment>
    <comment ref="D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statement  and $500 per month rent office space.</t>
        </r>
      </text>
    </comment>
    <comment ref="E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EDC $15,000  assistance for Downtown revitalization grant</t>
        </r>
      </text>
    </comment>
    <comment ref="F95" authorId="1">
      <text>
        <r>
          <rPr>
            <b/>
            <sz val="8"/>
            <rFont val="Tahoma"/>
            <family val="0"/>
          </rPr>
          <t>fvera:</t>
        </r>
        <r>
          <rPr>
            <sz val="8"/>
            <rFont val="Tahoma"/>
            <family val="0"/>
          </rPr>
          <t xml:space="preserve">
$600 per month finance /accounting services. LEDC moved to Chamber of Commerce-lost rent revenue.</t>
        </r>
      </text>
    </comment>
    <comment ref="B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C360" authorId="0">
      <text>
        <r>
          <rPr>
            <b/>
            <sz val="10"/>
            <rFont val="Tahoma"/>
            <family val="0"/>
          </rPr>
          <t>City Manager:</t>
        </r>
        <r>
          <rPr>
            <sz val="10"/>
            <rFont val="Tahoma"/>
            <family val="0"/>
          </rPr>
          <t xml:space="preserve">
2005-06 $300,000 warrants issued
</t>
        </r>
      </text>
    </comment>
    <comment ref="D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E360" authorId="2">
      <text>
        <r>
          <rPr>
            <sz val="8"/>
            <rFont val="Tahoma"/>
            <family val="0"/>
          </rPr>
          <t xml:space="preserve">Risk Management and other investment for $130,000 in subsidy fro GL to Golf Course.
</t>
        </r>
      </text>
    </comment>
    <comment ref="F360" authorId="3">
      <text>
        <r>
          <rPr>
            <b/>
            <sz val="8"/>
            <rFont val="Tahoma"/>
            <family val="0"/>
          </rPr>
          <t>Transfers for seal coat program - see 5072403</t>
        </r>
        <r>
          <rPr>
            <sz val="8"/>
            <rFont val="Tahoma"/>
            <family val="0"/>
          </rPr>
          <t xml:space="preserve">
</t>
        </r>
      </text>
    </comment>
    <comment ref="F361" authorId="3">
      <text>
        <r>
          <rPr>
            <b/>
            <sz val="8"/>
            <rFont val="Tahoma"/>
            <family val="0"/>
          </rPr>
          <t xml:space="preserve">Tax Notes for construction of a new community center facility-Forrest Park.
And $150,000 for Weaver Complex restroom facility.
</t>
        </r>
      </text>
    </comment>
    <comment ref="F379" authorId="3">
      <text>
        <r>
          <rPr>
            <b/>
            <sz val="8"/>
            <rFont val="Tahoma"/>
            <family val="0"/>
          </rPr>
          <t xml:space="preserve">Transfers for Golf Course program - see 5094402
</t>
        </r>
        <r>
          <rPr>
            <sz val="8"/>
            <rFont val="Tahoma"/>
            <family val="0"/>
          </rPr>
          <t xml:space="preserve">
</t>
        </r>
      </text>
    </comment>
    <comment ref="F380" authorId="3">
      <text>
        <r>
          <rPr>
            <b/>
            <sz val="8"/>
            <rFont val="Tahoma"/>
            <family val="0"/>
          </rPr>
          <t xml:space="preserve">Transfers for Golf Course program - see 5094402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<sst xmlns="http://schemas.openxmlformats.org/spreadsheetml/2006/main" count="333" uniqueCount="228">
  <si>
    <t>GENERAL FUND</t>
  </si>
  <si>
    <t>REVENUE BY SOURCE:</t>
  </si>
  <si>
    <t xml:space="preserve"> </t>
  </si>
  <si>
    <t>Revenue Source</t>
  </si>
  <si>
    <t>Taxes:</t>
  </si>
  <si>
    <t>Ad Valorem (Current)</t>
  </si>
  <si>
    <t>Ad Valorem (Delinquent)</t>
  </si>
  <si>
    <t>Penalty and Interest</t>
  </si>
  <si>
    <t>Sales Tax</t>
  </si>
  <si>
    <t>Beverage Tax</t>
  </si>
  <si>
    <t>----------------</t>
  </si>
  <si>
    <t>Subtotal</t>
  </si>
  <si>
    <t>Franchise and Street Rentals:</t>
  </si>
  <si>
    <t>Water/WW Gross Rec.</t>
  </si>
  <si>
    <t>Solid Waste Gross Rec.</t>
  </si>
  <si>
    <t>Gas        (ENERGAS)</t>
  </si>
  <si>
    <t>Cable T.V. (Northland)</t>
  </si>
  <si>
    <t xml:space="preserve">Miscellaneous </t>
  </si>
  <si>
    <t>Licenses and Permits:</t>
  </si>
  <si>
    <t>Business Lic. &amp; Insp. Fees</t>
  </si>
  <si>
    <t>Solicitor's License</t>
  </si>
  <si>
    <t>Building Permits &amp; Fees</t>
  </si>
  <si>
    <t>Other Government Agencies:</t>
  </si>
  <si>
    <t>Dawson County (Fire)</t>
  </si>
  <si>
    <t>Dawson County (Radio)</t>
  </si>
  <si>
    <t>Dawson County (Pool)</t>
  </si>
  <si>
    <t>L.I.S.D. (School Officer)</t>
  </si>
  <si>
    <t>Fines, Forfitures and Penalties:</t>
  </si>
  <si>
    <t>Municipal Court Fines</t>
  </si>
  <si>
    <t>Income From Money &amp; Property</t>
  </si>
  <si>
    <t>Interest on Investments</t>
  </si>
  <si>
    <t>Rental of Facilities</t>
  </si>
  <si>
    <t>Rental/Sales of Equipment</t>
  </si>
  <si>
    <t>Rental/Sales of Land</t>
  </si>
  <si>
    <t>Charges for Current Services:</t>
  </si>
  <si>
    <t>Tax Certificates</t>
  </si>
  <si>
    <t>Sale of Matl., Supl., Labr.</t>
  </si>
  <si>
    <t>Swim. Pool Admissions</t>
  </si>
  <si>
    <t>Swim. Pool Concessions</t>
  </si>
  <si>
    <t>Paving (Recv's. Collect.)</t>
  </si>
  <si>
    <t>Miscellaneous Revenues:</t>
  </si>
  <si>
    <t>W/WW (P.I.L.O.T)</t>
  </si>
  <si>
    <t>Solid Waste (P.I.L.O.T)</t>
  </si>
  <si>
    <t>Court Cost Adm. Charges</t>
  </si>
  <si>
    <t>L.E.D.Corp. Adm. Charges</t>
  </si>
  <si>
    <t>Total GF Revenue</t>
  </si>
  <si>
    <t>REVENUE BY DEPARTMENT:</t>
  </si>
  <si>
    <t>Department</t>
  </si>
  <si>
    <t>501 Administration</t>
  </si>
  <si>
    <t>502 General Government</t>
  </si>
  <si>
    <t>504 Vehicle Services</t>
  </si>
  <si>
    <t>505 Fire</t>
  </si>
  <si>
    <t>506 Police</t>
  </si>
  <si>
    <t>507 Street</t>
  </si>
  <si>
    <t>509 Park</t>
  </si>
  <si>
    <t>Total General Fund Revenue</t>
  </si>
  <si>
    <t>REVENUE TRENDS:</t>
  </si>
  <si>
    <t>REVENUE DETAIL:</t>
  </si>
  <si>
    <t>T A X E S:</t>
  </si>
  <si>
    <t>40101  AD VALOREM - CURRENT</t>
  </si>
  <si>
    <t>Current Ad Valorem Taxes are property taxes which are due during the</t>
  </si>
  <si>
    <t xml:space="preserve">40102  AD VALOREM - DELINQUENT </t>
  </si>
  <si>
    <t>Delinquent taxes are those property taxes which were due in prior</t>
  </si>
  <si>
    <t>years and paid in the current year.</t>
  </si>
  <si>
    <t>40103  PENALTY AND INTEREST</t>
  </si>
  <si>
    <t>Property taxes which are paid after they become delinquent are</t>
  </si>
  <si>
    <t xml:space="preserve">assessed penalties and interest. </t>
  </si>
  <si>
    <t>40104  SALES TAX</t>
  </si>
  <si>
    <t>Sales tax revenues are collected by the State Comptroler, upon 1%</t>
  </si>
  <si>
    <t>of certain retail and service purchases.</t>
  </si>
  <si>
    <t>40106  BEVERAGE TAX</t>
  </si>
  <si>
    <t xml:space="preserve">The State Comptroller collects </t>
  </si>
  <si>
    <t>----------</t>
  </si>
  <si>
    <t>FRANCHISE AND STREET RENTALS:</t>
  </si>
  <si>
    <t>40206  WATER AND WASTEWATER GROSS RECEIPTS</t>
  </si>
  <si>
    <t xml:space="preserve">The Water and Wastewater Enterprise Fund pays the General Fund an </t>
  </si>
  <si>
    <t>40207  SOLID WASTE GROSS RECEIPTS</t>
  </si>
  <si>
    <t>The Solid Waste Management Enterprise Fund pays the General Fund an</t>
  </si>
  <si>
    <t>40201  ELECTRIC UTILITY FRANCHISE</t>
  </si>
  <si>
    <t>reported sales, in exchange for use of city streets &amp; alley rights-of-way.</t>
  </si>
  <si>
    <t>40202  GAS UTILITY FRANCHISE</t>
  </si>
  <si>
    <t>reported sales in exchange for use of city streets &amp; alley rights-of-way.</t>
  </si>
  <si>
    <t>REVENUE DETAIL: (Continued)</t>
  </si>
  <si>
    <t xml:space="preserve">40203  TELEPHONE UTILITY </t>
  </si>
  <si>
    <t>in exchange for use of city streets &amp; alley rights-of-way.</t>
  </si>
  <si>
    <t>40204  CABLE TELEVISION UTILITY FRANCHISE</t>
  </si>
  <si>
    <t>gross receipts, in exchange for use of city streets &amp; alley rights-of way.</t>
  </si>
  <si>
    <t>40205  MISCELLANEOUS FRANCHISE FEES</t>
  </si>
  <si>
    <t>The city colects franchise fees from businesses that use city owned property</t>
  </si>
  <si>
    <t>or right-of-way.</t>
  </si>
  <si>
    <t>------------</t>
  </si>
  <si>
    <t>LICENSES AND PERMITS:</t>
  </si>
  <si>
    <t>40302  BUSINESS LICENSES AND INSPECTION FEES</t>
  </si>
  <si>
    <t>The city collects license fees from individuals in the electrical and</t>
  </si>
  <si>
    <t xml:space="preserve">plumbing business'.  Fees are charged for plumbing and electrical </t>
  </si>
  <si>
    <t xml:space="preserve">inspections required by the city codes. Licenses are also required for </t>
  </si>
  <si>
    <t>certain businesses, such as Amusement Centers.</t>
  </si>
  <si>
    <t>40303  SOLICITOR'S LICENSES</t>
  </si>
  <si>
    <t>The city colects a $ 50 annual fee from solicitors, peddlers, and persons</t>
  </si>
  <si>
    <t>engaging in temporary business.</t>
  </si>
  <si>
    <t>40301  BUILDING PERMITS &amp; FEES</t>
  </si>
  <si>
    <t>The city collects fees for: Building permits, moving permits, and filing</t>
  </si>
  <si>
    <t>fees for zoning cases for the Board of Adjustment and the Planning</t>
  </si>
  <si>
    <t>and Zoning Commission.</t>
  </si>
  <si>
    <t>-------------</t>
  </si>
  <si>
    <t>FINES, FORFEITURES, AND PENALTIES:</t>
  </si>
  <si>
    <t>40401  MUNICIPAL COURT FINES</t>
  </si>
  <si>
    <t xml:space="preserve">Fines collected in the municipal court for the violation of city </t>
  </si>
  <si>
    <t>ordinances and state laws, and bond forfitures.</t>
  </si>
  <si>
    <t>OTHER GOVERNMENT AGENCIES:</t>
  </si>
  <si>
    <t>40601  DAWSON COUNTY - FIRE</t>
  </si>
  <si>
    <t>Contract to provide rural fire services for the county.</t>
  </si>
  <si>
    <t>40602  DAWSON COUNTY - COMMUNICATIONS</t>
  </si>
  <si>
    <t>Agreement to provide dispatching and communications services for Sheriff's Dept.</t>
  </si>
  <si>
    <t>40603  DAWSON COUNTY - SWIMMING POOL</t>
  </si>
  <si>
    <t>Agreement with Dawson County for county to pay one-half of the operating</t>
  </si>
  <si>
    <t>loss of the swimming pool.</t>
  </si>
  <si>
    <t>40605  LAMESA IND. SCHOOL DIST.</t>
  </si>
  <si>
    <t>The city receives funds from L.I.S.D. for an in-school officer.</t>
  </si>
  <si>
    <t>40606  PERMIAN BASIN REGIONAL PLANNING COMMISSION</t>
  </si>
  <si>
    <t>INCOME FROM USE OF MONEY AND PROPERTY:</t>
  </si>
  <si>
    <t>40505  INTEREST ON INVESTMENTS</t>
  </si>
  <si>
    <t>Includes interest from investments of idle cash in the General Fund.</t>
  </si>
  <si>
    <t>40501  RENTAL OF FACILITIES</t>
  </si>
  <si>
    <t>Includes fees from rental of community buildings (Forrest Park</t>
  </si>
  <si>
    <t>Pioneer Park). Also includes fees collected from rental of</t>
  </si>
  <si>
    <t xml:space="preserve">ball fields and other facilities. </t>
  </si>
  <si>
    <t xml:space="preserve">  </t>
  </si>
  <si>
    <t>40504  RENTAL OF EQUIPMENT</t>
  </si>
  <si>
    <t>Includes fees from rental of city owned equipment for private use and</t>
  </si>
  <si>
    <t>and use by other agencies. Fees for rental are set according to a</t>
  </si>
  <si>
    <t>standard hourly rate by city council resolution.</t>
  </si>
  <si>
    <t>40502  RENTAL OF LAND</t>
  </si>
  <si>
    <t xml:space="preserve">Includes fees from rental of city owned land. Rental rates set by </t>
  </si>
  <si>
    <t>the City Council.</t>
  </si>
  <si>
    <t>--------------</t>
  </si>
  <si>
    <t>CHARGES FOR CURRENT SERVICES:</t>
  </si>
  <si>
    <t>40802  TAX CERTIFICATES</t>
  </si>
  <si>
    <t>Includes fees collected for the issuance of tax certificates.</t>
  </si>
  <si>
    <t>40803  SALE OF MATERIALS, SUPPLIES, AND LABOR</t>
  </si>
  <si>
    <t>Includes fees collected for the sale of city owned materials (cold mix,</t>
  </si>
  <si>
    <t>caliche, etc.), supplies (copies &amp; reports) and labor performed by city employees.</t>
  </si>
  <si>
    <t>40804  SWIMMING POOL ADMISSIONS</t>
  </si>
  <si>
    <t xml:space="preserve">Includes fees for daily admissions to the swimming pool and fees for </t>
  </si>
  <si>
    <t>private rentals of the pool.</t>
  </si>
  <si>
    <t>40805  SWIMMING POOL CONCESSIONS</t>
  </si>
  <si>
    <t>Includes revenues from sales of concessions at the swimming pool.</t>
  </si>
  <si>
    <t>40806  PAVING</t>
  </si>
  <si>
    <t>Includes fees collected for materials and labor costs for paving on</t>
  </si>
  <si>
    <t>private property or for other governmental agencies.</t>
  </si>
  <si>
    <t>MISCELLANEOUS REVENUES:</t>
  </si>
  <si>
    <t>40901 &amp; 40902 PAYMENTS IN LIEU OF TAXES</t>
  </si>
  <si>
    <t>Includes payments in lieu of taxes by Enterprise Funds operating</t>
  </si>
  <si>
    <t>departments, based upon value of fixed assets.</t>
  </si>
  <si>
    <t>40903  COURT COST ADMINISTRATIVE CHARGES</t>
  </si>
  <si>
    <t>Includes administrative charges allowed on collection of state court</t>
  </si>
  <si>
    <t>costs fees. (10% of court cost fees)</t>
  </si>
  <si>
    <t>40904  MISCELLANEOUS INCOME</t>
  </si>
  <si>
    <t>Includes income from other sources, including DARE contributions,</t>
  </si>
  <si>
    <t>C.O.P.S. Grant from Justice Dept. &amp; L.E.D.C. admin. charges.</t>
  </si>
  <si>
    <t>============</t>
  </si>
  <si>
    <t>Total General Fund Revenues</t>
  </si>
  <si>
    <t>FUND SUMMARY  AND PROJECTION OF FINANCIAL CONDITION</t>
  </si>
  <si>
    <t>Current Assets - Liabilities</t>
  </si>
  <si>
    <t>Revenues:</t>
  </si>
  <si>
    <t xml:space="preserve"> Taxes</t>
  </si>
  <si>
    <t xml:space="preserve"> Franchises &amp; St. Rental</t>
  </si>
  <si>
    <t xml:space="preserve"> Licenses &amp; Permits</t>
  </si>
  <si>
    <t xml:space="preserve"> Fines, Forfit &amp; Penalties</t>
  </si>
  <si>
    <t xml:space="preserve"> Other Govt. Agencies</t>
  </si>
  <si>
    <t xml:space="preserve"> Money &amp; Property</t>
  </si>
  <si>
    <t xml:space="preserve"> Charges for Current Svcs.</t>
  </si>
  <si>
    <t xml:space="preserve"> Miscellaneous Revenues</t>
  </si>
  <si>
    <t>Total Revenues</t>
  </si>
  <si>
    <t>Transfers In:</t>
  </si>
  <si>
    <t>From other funds &amp; warrants issued</t>
  </si>
  <si>
    <t>Total Rev. &amp; Transfers</t>
  </si>
  <si>
    <t>Total Funds Available</t>
  </si>
  <si>
    <t>Expenditures:</t>
  </si>
  <si>
    <t xml:space="preserve"> 501 Administration</t>
  </si>
  <si>
    <t xml:space="preserve"> 502 General Govt.</t>
  </si>
  <si>
    <t xml:space="preserve"> 504 Vehicle Services</t>
  </si>
  <si>
    <t xml:space="preserve"> 505 Fire Department</t>
  </si>
  <si>
    <t xml:space="preserve"> 506 Police Department</t>
  </si>
  <si>
    <t xml:space="preserve"> 507 Street Department</t>
  </si>
  <si>
    <t xml:space="preserve"> 509 Parks Department</t>
  </si>
  <si>
    <t>Total Expenditures</t>
  </si>
  <si>
    <t>Total Exp &amp; Transf Out</t>
  </si>
  <si>
    <t xml:space="preserve"> Excess (deficiency) of</t>
  </si>
  <si>
    <t xml:space="preserve"> Revenues over Expenditures</t>
  </si>
  <si>
    <t>EXPENDITURES BY DEPARTMENT:</t>
  </si>
  <si>
    <t>505 Fire Department</t>
  </si>
  <si>
    <t>506 Police Department</t>
  </si>
  <si>
    <t>507 Street Department</t>
  </si>
  <si>
    <t>509 Parks Department</t>
  </si>
  <si>
    <t>EXPENDITURES  BY  CATEGORY:</t>
  </si>
  <si>
    <t>100 Personal Services</t>
  </si>
  <si>
    <t>200 Supplies &amp; Materials</t>
  </si>
  <si>
    <t>400 Maint Bldgs/Grnds</t>
  </si>
  <si>
    <t>500 Maint of Eqpt</t>
  </si>
  <si>
    <t>600 Misc Services</t>
  </si>
  <si>
    <t>700 Sundry Services</t>
  </si>
  <si>
    <t>900 Capital Outlay</t>
  </si>
  <si>
    <t>Gross Expenditures</t>
  </si>
  <si>
    <t>Less Reimbursements</t>
  </si>
  <si>
    <t>Net Expenditures</t>
  </si>
  <si>
    <t>Grants &amp; Miscellaneous Agencies</t>
  </si>
  <si>
    <t>The city collects a franchise fee from Northland Cable TV based upon 4% of</t>
  </si>
  <si>
    <t>The city collects a franchise fee from TXU Electric based upon 4% of gross</t>
  </si>
  <si>
    <t>The city collects a  fee from telephone utilities (Valor, Lyntegar &amp; others)</t>
  </si>
  <si>
    <t>Judicial Court Efficiency</t>
  </si>
  <si>
    <t>US Dept. of Justice grants and Task Force</t>
  </si>
  <si>
    <t>The city collects a franchise fee from ENERGAS based upon 4% of gross</t>
  </si>
  <si>
    <t>Electric   (TXU &amp; Lyntegar)</t>
  </si>
  <si>
    <t>amount based upon 5% of gross operating revenue.</t>
  </si>
  <si>
    <t xml:space="preserve">Misc. Income </t>
  </si>
  <si>
    <t>Cash over/short -court</t>
  </si>
  <si>
    <t>Court Technology fees</t>
  </si>
  <si>
    <t>period October 1, 2006 to July 31, 2007</t>
  </si>
  <si>
    <t>Debt service including warrants/other</t>
  </si>
  <si>
    <t>Ending Balance (9/30)</t>
  </si>
  <si>
    <t>REVENUE SUMMARY      FISCAL YEAR 2008-2009</t>
  </si>
  <si>
    <t>AT END OF FISCAL YEAR  2008-2009</t>
  </si>
  <si>
    <t>EXPENDITURE SUMMARY      FISCAL YEAR 2008 - 2009</t>
  </si>
  <si>
    <t>Beginning Balance (10/1)</t>
  </si>
  <si>
    <t>amount based upon 3% of gross operating revenue.</t>
  </si>
  <si>
    <t>Transfers Out:/ GOLF COURSE</t>
  </si>
  <si>
    <t>Telephone  (Windstream)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</si>
</sst>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#,##0.000\);\(#,##0.00\)"/>
    <numFmt numFmtId="167" formatCode="#,##0.000;\(#,##0.00\)"/>
    <numFmt numFmtId="168" formatCode="##,#00;\(#,##0\)"/>
    <numFmt numFmtId="169" formatCode="#,##0.000;[Red]\(#,##0.00\)"/>
    <numFmt numFmtId="170" formatCode="#,##0.0000;[Red]\(#,##0.00\)"/>
    <numFmt numFmtId="171" formatCode="#,##0.0000;\(#,##0.00\)"/>
    <numFmt numFmtId="172" formatCode="#,##0.00000;[Red]\(#,##0.00\)"/>
    <numFmt numFmtId="173" formatCode="#,##0.00000;\(#,##0.00\)"/>
    <numFmt numFmtId="174" formatCode="General_)"/>
    <numFmt numFmtId="175" formatCode="0.00_)"/>
    <numFmt numFmtId="176" formatCode="0_)"/>
    <numFmt numFmtId="177" formatCode="#,##0.00;\(#,##0.0\)"/>
    <numFmt numFmtId="178" formatCode="#,##0.0000;\(#,##0.000\)"/>
    <numFmt numFmtId="179" formatCode="#,##0.0_);[Red]\(#,##0.0\)"/>
    <numFmt numFmtId="180" formatCode="#,##0.000_);[Red]\(#,##0.000\)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#,##0.00000;[Red]\(#,##0.000\)"/>
    <numFmt numFmtId="186" formatCode="#,##0.000;[Red]\(#,##0.0\)"/>
    <numFmt numFmtId="187" formatCode="0.0_)"/>
    <numFmt numFmtId="188" formatCode="&quot;$&quot;#,##0.0_);[Red]\(&quot;$&quot;#,##0.0\)"/>
    <numFmt numFmtId="189" formatCode="_(* #,##0_);_(* \(#,##0\);_(* &quot;-&quot;??_);_(@_)"/>
    <numFmt numFmtId="190" formatCode="0.000_)"/>
    <numFmt numFmtId="191" formatCode="#,##0.000000_);\(#,##0.000000\)"/>
    <numFmt numFmtId="192" formatCode="#,##0.0000_);[Red]\(#,##0.0000\)"/>
    <numFmt numFmtId="193" formatCode="#,##0.00000_);[Red]\(#,##0.00000\)"/>
    <numFmt numFmtId="194" formatCode="#,##0.00000;\(#,##0.0000\)"/>
    <numFmt numFmtId="195" formatCode="&quot;$&quot;#,##0.000_);[Red]\(&quot;$&quot;#,##0.000\)"/>
    <numFmt numFmtId="196" formatCode="&quot;$&quot;#,##0.0000_);[Red]\(&quot;$&quot;#,##0.0000\)"/>
    <numFmt numFmtId="197" formatCode="&quot;$&quot;#,##0.00"/>
    <numFmt numFmtId="198" formatCode="d\-mmm\-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%"/>
    <numFmt numFmtId="203" formatCode="0.0000%"/>
    <numFmt numFmtId="204" formatCode="#,##0.0"/>
    <numFmt numFmtId="205" formatCode="###,###,###,##0.00;\(###,###,###,##0.00\);&quot;-&quot;;\ "/>
    <numFmt numFmtId="206" formatCode="####0.000&quot;%&quot;;\-####0.000&quot;%&quot;;&quot;-&quot;;\ \ \ \ \ \ \ \ \ \ \ \ \ \ "/>
    <numFmt numFmtId="207" formatCode="&quot;$&quot;###,###,###,##0.00;\(###,###,###,##0.00\);&quot;-&quot;;\ "/>
    <numFmt numFmtId="208" formatCode="&quot;-&quot;"/>
    <numFmt numFmtId="209" formatCode="#0&quot;/&quot;00&quot;/&quot;0000;;&quot;Total&quot;;\ \ \ \ \ \ \ \ \ \ \ \ \ \ \ \ \ \ \ \ \ "/>
    <numFmt numFmtId="210" formatCode="&quot;$&quot;#,##0.0"/>
    <numFmt numFmtId="211" formatCode="&quot;$&quot;#,##0"/>
    <numFmt numFmtId="212" formatCode="&quot;$&quot;#,##0.000"/>
    <numFmt numFmtId="213" formatCode="&quot;$&quot;#,##0.0000"/>
    <numFmt numFmtId="214" formatCode="0.000"/>
    <numFmt numFmtId="215" formatCode="0.0"/>
    <numFmt numFmtId="216" formatCode="_(* #,##0.0_);_(* \(#,##0.0\);_(* &quot;-&quot;??_);_(@_)"/>
  </numFmts>
  <fonts count="22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14"/>
      <name val="MS Sans Serif"/>
      <family val="0"/>
    </font>
    <font>
      <b/>
      <sz val="14"/>
      <name val="Courier"/>
      <family val="0"/>
    </font>
    <font>
      <b/>
      <sz val="10"/>
      <name val="MS Sans Serif"/>
      <family val="0"/>
    </font>
    <font>
      <b/>
      <sz val="10"/>
      <color indexed="18"/>
      <name val="MS Sans Serif"/>
      <family val="2"/>
    </font>
    <font>
      <b/>
      <i/>
      <sz val="10"/>
      <name val="MS Sans Serif"/>
      <family val="0"/>
    </font>
    <font>
      <b/>
      <sz val="14"/>
      <color indexed="8"/>
      <name val="MS Sans Serif"/>
      <family val="2"/>
    </font>
    <font>
      <sz val="10"/>
      <color indexed="12"/>
      <name val="MS Sans Serif"/>
      <family val="0"/>
    </font>
    <font>
      <i/>
      <sz val="10"/>
      <name val="MS Sans Serif"/>
      <family val="0"/>
    </font>
    <font>
      <b/>
      <sz val="10"/>
      <color indexed="12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0"/>
      <name val="Tahoma"/>
      <family val="0"/>
    </font>
    <font>
      <sz val="10"/>
      <name val="Tahoma"/>
      <family val="0"/>
    </font>
    <font>
      <sz val="11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38" fontId="1" fillId="0" borderId="0" xfId="0" applyNumberFormat="1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 quotePrefix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10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"/>
      <protection/>
    </xf>
    <xf numFmtId="39" fontId="1" fillId="0" borderId="0" xfId="0" applyNumberFormat="1" applyFont="1" applyAlignment="1">
      <alignment/>
    </xf>
    <xf numFmtId="0" fontId="1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5" fontId="1" fillId="0" borderId="0" xfId="0" applyNumberFormat="1" applyFont="1" applyAlignment="1" applyProtection="1">
      <alignment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/>
    </xf>
    <xf numFmtId="38" fontId="1" fillId="0" borderId="0" xfId="15" applyNumberFormat="1" applyFont="1" applyAlignment="1">
      <alignment/>
    </xf>
    <xf numFmtId="38" fontId="14" fillId="0" borderId="0" xfId="15" applyNumberFormat="1" applyFont="1" applyAlignment="1" applyProtection="1">
      <alignment/>
      <protection locked="0"/>
    </xf>
    <xf numFmtId="38" fontId="7" fillId="0" borderId="0" xfId="15" applyNumberFormat="1" applyFont="1" applyAlignment="1" applyProtection="1">
      <alignment/>
      <protection/>
    </xf>
    <xf numFmtId="38" fontId="8" fillId="0" borderId="0" xfId="15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15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38" fontId="7" fillId="0" borderId="0" xfId="15" applyNumberFormat="1" applyFont="1" applyFill="1" applyAlignment="1" applyProtection="1">
      <alignment/>
      <protection/>
    </xf>
    <xf numFmtId="189" fontId="7" fillId="2" borderId="0" xfId="15" applyNumberFormat="1" applyFont="1" applyFill="1" applyAlignment="1" applyProtection="1">
      <alignment/>
      <protection/>
    </xf>
    <xf numFmtId="216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Alignment="1" applyProtection="1">
      <alignment horizontal="right"/>
      <protection/>
    </xf>
    <xf numFmtId="189" fontId="1" fillId="0" borderId="0" xfId="15" applyNumberFormat="1" applyFont="1" applyAlignment="1" applyProtection="1">
      <alignment/>
      <protection/>
    </xf>
    <xf numFmtId="189" fontId="1" fillId="0" borderId="0" xfId="15" applyNumberFormat="1" applyFont="1" applyFill="1" applyAlignment="1" applyProtection="1">
      <alignment/>
      <protection/>
    </xf>
    <xf numFmtId="189" fontId="1" fillId="0" borderId="0" xfId="15" applyNumberFormat="1" applyFont="1" applyAlignment="1">
      <alignment/>
    </xf>
    <xf numFmtId="189" fontId="1" fillId="0" borderId="0" xfId="15" applyNumberFormat="1" applyFont="1" applyAlignment="1" applyProtection="1" quotePrefix="1">
      <alignment horizontal="right"/>
      <protection/>
    </xf>
    <xf numFmtId="189" fontId="7" fillId="0" borderId="0" xfId="15" applyNumberFormat="1" applyFont="1" applyAlignment="1" applyProtection="1">
      <alignment/>
      <protection/>
    </xf>
    <xf numFmtId="216" fontId="1" fillId="0" borderId="0" xfId="15" applyNumberFormat="1" applyFont="1" applyAlignment="1">
      <alignment/>
    </xf>
    <xf numFmtId="189" fontId="1" fillId="0" borderId="0" xfId="15" applyNumberFormat="1" applyFont="1" applyAlignment="1">
      <alignment/>
    </xf>
    <xf numFmtId="189" fontId="1" fillId="0" borderId="0" xfId="15" applyNumberFormat="1" applyFont="1" applyFill="1" applyAlignment="1">
      <alignment/>
    </xf>
    <xf numFmtId="189" fontId="0" fillId="0" borderId="0" xfId="15" applyNumberFormat="1" applyAlignment="1">
      <alignment/>
    </xf>
    <xf numFmtId="189" fontId="1" fillId="0" borderId="0" xfId="15" applyNumberFormat="1" applyFont="1" applyAlignment="1" applyProtection="1">
      <alignment horizontal="right"/>
      <protection/>
    </xf>
    <xf numFmtId="189" fontId="15" fillId="0" borderId="0" xfId="15" applyNumberFormat="1" applyFont="1" applyAlignment="1">
      <alignment/>
    </xf>
    <xf numFmtId="216" fontId="1" fillId="0" borderId="0" xfId="15" applyNumberFormat="1" applyFont="1" applyFill="1" applyAlignment="1" applyProtection="1">
      <alignment/>
      <protection locked="0"/>
    </xf>
    <xf numFmtId="189" fontId="1" fillId="0" borderId="0" xfId="15" applyNumberFormat="1" applyFont="1" applyAlignment="1" applyProtection="1">
      <alignment/>
      <protection locked="0"/>
    </xf>
    <xf numFmtId="189" fontId="1" fillId="0" borderId="0" xfId="15" applyNumberFormat="1" applyFont="1" applyFill="1" applyAlignment="1" applyProtection="1">
      <alignment/>
      <protection locked="0"/>
    </xf>
    <xf numFmtId="189" fontId="1" fillId="0" borderId="0" xfId="15" applyNumberFormat="1" applyFont="1" applyFill="1" applyAlignment="1" applyProtection="1" quotePrefix="1">
      <alignment horizontal="right"/>
      <protection/>
    </xf>
    <xf numFmtId="189" fontId="0" fillId="0" borderId="0" xfId="15" applyNumberFormat="1" applyFill="1" applyAlignment="1">
      <alignment/>
    </xf>
    <xf numFmtId="189" fontId="1" fillId="0" borderId="0" xfId="15" applyNumberFormat="1" applyFont="1" applyFill="1" applyAlignment="1" applyProtection="1">
      <alignment/>
      <protection/>
    </xf>
    <xf numFmtId="189" fontId="1" fillId="0" borderId="0" xfId="15" applyNumberFormat="1" applyFont="1" applyAlignment="1" applyProtection="1" quotePrefix="1">
      <alignment horizontal="right"/>
      <protection/>
    </xf>
    <xf numFmtId="189" fontId="7" fillId="0" borderId="0" xfId="15" applyNumberFormat="1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89" fontId="7" fillId="0" borderId="0" xfId="15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7" fontId="7" fillId="0" borderId="0" xfId="15" applyNumberFormat="1" applyFont="1" applyFill="1" applyAlignment="1" applyProtection="1">
      <alignment/>
      <protection/>
    </xf>
    <xf numFmtId="37" fontId="1" fillId="0" borderId="0" xfId="15" applyNumberFormat="1" applyFont="1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40"/>
      <c:depthPercent val="110"/>
      <c:rAngAx val="1"/>
    </c:view3D>
    <c:plotArea>
      <c:layout>
        <c:manualLayout>
          <c:xMode val="edge"/>
          <c:yMode val="edge"/>
          <c:x val="0.012"/>
          <c:y val="0.02275"/>
          <c:w val="0.62475"/>
          <c:h val="0.92675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'[1]FSUM_GF.XLS'!$L$349</c:f>
              <c:strCache>
                <c:ptCount val="1"/>
                <c:pt idx="0">
                  <c:v> Taxes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'[1]FSUM_GF.XLS'!$M$349:$O$349</c:f>
              <c:numCache>
                <c:ptCount val="3"/>
                <c:pt idx="0">
                  <c:v>1994191</c:v>
                </c:pt>
                <c:pt idx="1">
                  <c:v>2166600</c:v>
                </c:pt>
                <c:pt idx="2">
                  <c:v>2267677.8467777334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'[1]FSUM_GF.XLS'!$L$350</c:f>
              <c:strCache>
                <c:ptCount val="1"/>
                <c:pt idx="0">
                  <c:v> Franchises &amp; St. Rental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'[1]FSUM_GF.XLS'!$M$350:$O$350</c:f>
              <c:numCache>
                <c:ptCount val="3"/>
                <c:pt idx="0">
                  <c:v>780049</c:v>
                </c:pt>
                <c:pt idx="1">
                  <c:v>766629</c:v>
                </c:pt>
                <c:pt idx="2">
                  <c:v>738405.0048335376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'[1]FSUM_GF.XLS'!$L$351</c:f>
              <c:strCache>
                <c:ptCount val="1"/>
                <c:pt idx="0">
                  <c:v> Charges for Current Svcs.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'[1]FSUM_GF.XLS'!$M$351:$O$351</c:f>
              <c:numCache>
                <c:ptCount val="3"/>
                <c:pt idx="0">
                  <c:v>13812</c:v>
                </c:pt>
                <c:pt idx="1">
                  <c:v>13041</c:v>
                </c:pt>
                <c:pt idx="2">
                  <c:v>12600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'[1]FSUM_GF.XLS'!$L$352</c:f>
              <c:strCache>
                <c:ptCount val="1"/>
                <c:pt idx="0">
                  <c:v> Fines, Forfit &amp; Penalties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'[1]FSUM_GF.XLS'!$M$352:$O$352</c:f>
              <c:numCache>
                <c:ptCount val="3"/>
                <c:pt idx="0">
                  <c:v>62945</c:v>
                </c:pt>
                <c:pt idx="1">
                  <c:v>76000</c:v>
                </c:pt>
                <c:pt idx="2">
                  <c:v>72000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'[1]FSUM_GF.XLS'!$L$353</c:f>
              <c:strCache>
                <c:ptCount val="1"/>
                <c:pt idx="0">
                  <c:v> Other Govt. Agencies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'[1]FSUM_GF.XLS'!$M$353:$O$353</c:f>
              <c:numCache>
                <c:ptCount val="3"/>
                <c:pt idx="0">
                  <c:v>105256</c:v>
                </c:pt>
                <c:pt idx="1">
                  <c:v>152483</c:v>
                </c:pt>
                <c:pt idx="2">
                  <c:v>194492.6313879173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'[1]FSUM_GF.XLS'!$L$354</c:f>
              <c:strCache>
                <c:ptCount val="1"/>
                <c:pt idx="0">
                  <c:v>Other Revenues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'[1]FSUM_GF.XLS'!$M$348:$O$348</c:f>
              <c:strCache>
                <c:ptCount val="3"/>
                <c:pt idx="0">
                  <c:v>FY 2006-07</c:v>
                </c:pt>
                <c:pt idx="1">
                  <c:v>FY 2007-08</c:v>
                </c:pt>
                <c:pt idx="2">
                  <c:v>FY 2008-09</c:v>
                </c:pt>
              </c:strCache>
            </c:strRef>
          </c:cat>
          <c:val>
            <c:numRef>
              <c:f>'[1]FSUM_GF.XLS'!$M$354:$O$354</c:f>
              <c:numCache>
                <c:ptCount val="3"/>
                <c:pt idx="0">
                  <c:v>186119</c:v>
                </c:pt>
                <c:pt idx="1">
                  <c:v>285955</c:v>
                </c:pt>
                <c:pt idx="2">
                  <c:v>172761.640869</c:v>
                </c:pt>
              </c:numCache>
            </c:numRef>
          </c:val>
          <c:shape val="box"/>
        </c:ser>
        <c:overlap val="100"/>
        <c:gapWidth val="80"/>
        <c:shape val="box"/>
        <c:axId val="3205795"/>
        <c:axId val="28852156"/>
      </c:bar3DChart>
      <c:catAx>
        <c:axId val="320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852156"/>
        <c:crosses val="autoZero"/>
        <c:auto val="0"/>
        <c:lblOffset val="100"/>
        <c:noMultiLvlLbl val="0"/>
      </c:catAx>
      <c:valAx>
        <c:axId val="28852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057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75"/>
          <c:y val="0.0535"/>
          <c:w val="0.329"/>
          <c:h val="0.72625"/>
        </c:manualLayout>
      </c:layout>
      <c:overlay val="0"/>
      <c:spPr>
        <a:ln w="3175">
          <a:noFill/>
        </a:ln>
      </c:spPr>
    </c:legend>
    <c:floor>
      <c:spPr>
        <a:solidFill>
          <a:srgbClr val="FFFFCC"/>
        </a:solidFill>
      </c:spPr>
      <c:thickness val="0"/>
    </c:floor>
    <c:sideWall>
      <c:spPr>
        <a:solidFill>
          <a:srgbClr val="FFFFCC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CC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125</xdr:row>
      <xdr:rowOff>123825</xdr:rowOff>
    </xdr:from>
    <xdr:to>
      <xdr:col>5</xdr:col>
      <xdr:colOff>685800</xdr:colOff>
      <xdr:row>146</xdr:row>
      <xdr:rowOff>9525</xdr:rowOff>
    </xdr:to>
    <xdr:graphicFrame>
      <xdr:nvGraphicFramePr>
        <xdr:cNvPr id="1" name="Chart 1"/>
        <xdr:cNvGraphicFramePr/>
      </xdr:nvGraphicFramePr>
      <xdr:xfrm>
        <a:off x="200025" y="20878800"/>
        <a:ext cx="67151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GENFUND.XLW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4WB.XLW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2WB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6WB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1WB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MAST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5WB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7WB.XLW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09WB.XLW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21WB.XLW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D\41\BUD\511WB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UM_GF.XLS"/>
      <sheetName val="Advaltax"/>
      <sheetName val="STAXSUM.XLS"/>
      <sheetName val="RISKmgt"/>
      <sheetName val="SRFUND.WK1"/>
      <sheetName val="TAXNOTES-2008"/>
      <sheetName val="CRMWA.XLS"/>
      <sheetName val="compare"/>
      <sheetName val="WS-2000"/>
      <sheetName val="WS-List"/>
      <sheetName val="WT_LBK.XLS"/>
      <sheetName val="Transfer"/>
    </sheetNames>
    <sheetDataSet>
      <sheetData sheetId="0">
        <row r="1">
          <cell r="A1" t="str">
            <v>GENERAL FUND</v>
          </cell>
        </row>
        <row r="2">
          <cell r="A2" t="str">
            <v>REVENUE SUMMARY      FISCAL YEAR 2008-2009</v>
          </cell>
        </row>
        <row r="5">
          <cell r="A5" t="str">
            <v>REVENUE BY SOURCE:</v>
          </cell>
        </row>
        <row r="7">
          <cell r="A7" t="str">
            <v> </v>
          </cell>
          <cell r="B7" t="str">
            <v>Budgeted</v>
          </cell>
          <cell r="C7" t="str">
            <v>Actual</v>
          </cell>
          <cell r="D7" t="str">
            <v>Budgeted</v>
          </cell>
          <cell r="E7" t="str">
            <v>Estimated</v>
          </cell>
          <cell r="F7" t="str">
            <v>Proposed</v>
          </cell>
        </row>
        <row r="8">
          <cell r="A8" t="str">
            <v>Revenue Source</v>
          </cell>
          <cell r="B8" t="str">
            <v>FY 2006-07</v>
          </cell>
          <cell r="C8" t="str">
            <v>FY 2006-07</v>
          </cell>
          <cell r="D8" t="str">
            <v>FY 2007-08</v>
          </cell>
          <cell r="E8" t="str">
            <v>FY 2007-08</v>
          </cell>
          <cell r="F8" t="str">
            <v>FY 2008-09</v>
          </cell>
        </row>
        <row r="10">
          <cell r="A10" t="str">
            <v>Taxes:</v>
          </cell>
          <cell r="C10" t="str">
            <v> </v>
          </cell>
          <cell r="F10" t="str">
            <v> </v>
          </cell>
        </row>
        <row r="12">
          <cell r="A12" t="str">
            <v>Ad Valorem (Current)</v>
          </cell>
          <cell r="B12">
            <v>1138327</v>
          </cell>
          <cell r="C12">
            <v>1159257</v>
          </cell>
          <cell r="D12">
            <v>1195128</v>
          </cell>
          <cell r="E12">
            <v>1220000</v>
          </cell>
          <cell r="F12">
            <v>1253535.5134444004</v>
          </cell>
        </row>
        <row r="13">
          <cell r="A13" t="str">
            <v>Ad Valorem (Delinquent)</v>
          </cell>
          <cell r="B13">
            <v>68000</v>
          </cell>
          <cell r="C13">
            <v>57594</v>
          </cell>
          <cell r="D13">
            <v>70000</v>
          </cell>
          <cell r="E13">
            <v>68000</v>
          </cell>
          <cell r="F13">
            <v>70000</v>
          </cell>
        </row>
        <row r="14">
          <cell r="A14" t="str">
            <v>Penalty and Interest</v>
          </cell>
          <cell r="B14">
            <v>48000</v>
          </cell>
          <cell r="C14">
            <v>40674</v>
          </cell>
          <cell r="D14">
            <v>50000</v>
          </cell>
          <cell r="E14">
            <v>48000</v>
          </cell>
          <cell r="F14">
            <v>50000</v>
          </cell>
        </row>
        <row r="15">
          <cell r="A15" t="str">
            <v>Sales Tax</v>
          </cell>
          <cell r="B15">
            <v>660000</v>
          </cell>
          <cell r="C15">
            <v>736184</v>
          </cell>
          <cell r="D15">
            <v>784711</v>
          </cell>
          <cell r="E15">
            <v>830000</v>
          </cell>
          <cell r="F15">
            <v>893542.3333333333</v>
          </cell>
        </row>
        <row r="16">
          <cell r="A16" t="str">
            <v>Beverage Tax</v>
          </cell>
          <cell r="B16">
            <v>600</v>
          </cell>
          <cell r="C16">
            <v>482</v>
          </cell>
          <cell r="D16">
            <v>600</v>
          </cell>
          <cell r="E16">
            <v>600</v>
          </cell>
          <cell r="F16">
            <v>600</v>
          </cell>
        </row>
        <row r="17">
          <cell r="B17" t="str">
            <v>----------------</v>
          </cell>
          <cell r="C17" t="str">
            <v>----------------</v>
          </cell>
          <cell r="D17" t="str">
            <v>----------------</v>
          </cell>
          <cell r="E17" t="str">
            <v>----------------</v>
          </cell>
          <cell r="F17" t="str">
            <v>----------------</v>
          </cell>
        </row>
        <row r="18">
          <cell r="A18" t="str">
            <v>Subtotal</v>
          </cell>
          <cell r="B18">
            <v>1914927</v>
          </cell>
          <cell r="C18">
            <v>1994191</v>
          </cell>
          <cell r="D18">
            <v>2100439</v>
          </cell>
          <cell r="E18">
            <v>2166600</v>
          </cell>
          <cell r="F18">
            <v>2267677.8467777334</v>
          </cell>
        </row>
        <row r="20">
          <cell r="A20" t="str">
            <v>Franchise and Street Rentals:</v>
          </cell>
        </row>
        <row r="22">
          <cell r="A22" t="str">
            <v>Water/WW Gross Rec.</v>
          </cell>
          <cell r="B22">
            <v>149879</v>
          </cell>
          <cell r="C22">
            <v>145111</v>
          </cell>
          <cell r="D22">
            <v>131639</v>
          </cell>
          <cell r="E22">
            <v>131639</v>
          </cell>
          <cell r="F22">
            <v>106542.60144353758</v>
          </cell>
        </row>
        <row r="23">
          <cell r="A23" t="str">
            <v>Solid Waste Gross Rec.</v>
          </cell>
          <cell r="B23">
            <v>68630</v>
          </cell>
          <cell r="C23">
            <v>68630</v>
          </cell>
          <cell r="D23">
            <v>64862.40339</v>
          </cell>
          <cell r="E23">
            <v>68630</v>
          </cell>
          <cell r="F23">
            <v>64862.40339</v>
          </cell>
        </row>
        <row r="24">
          <cell r="A24" t="str">
            <v>Electric   (TXU &amp; Lyntegar)</v>
          </cell>
          <cell r="B24">
            <v>215000</v>
          </cell>
          <cell r="C24">
            <v>252212</v>
          </cell>
          <cell r="D24">
            <v>215000</v>
          </cell>
          <cell r="E24">
            <v>252000</v>
          </cell>
          <cell r="F24">
            <v>252000</v>
          </cell>
        </row>
        <row r="25">
          <cell r="A25" t="str">
            <v>Gas        (ENERGAS)</v>
          </cell>
          <cell r="B25">
            <v>125000</v>
          </cell>
          <cell r="C25">
            <v>131902</v>
          </cell>
          <cell r="D25">
            <v>125000</v>
          </cell>
          <cell r="E25">
            <v>132000</v>
          </cell>
          <cell r="F25">
            <v>131000</v>
          </cell>
        </row>
        <row r="26">
          <cell r="A26" t="str">
            <v>Telephone  (Windstream)</v>
          </cell>
          <cell r="B26">
            <v>103000</v>
          </cell>
          <cell r="C26">
            <v>101080</v>
          </cell>
          <cell r="D26">
            <v>103000</v>
          </cell>
          <cell r="E26">
            <v>102000</v>
          </cell>
          <cell r="F26">
            <v>103000</v>
          </cell>
        </row>
        <row r="27">
          <cell r="A27" t="str">
            <v>Cable T.V. (Northland)</v>
          </cell>
          <cell r="B27">
            <v>57500</v>
          </cell>
          <cell r="C27">
            <v>81114</v>
          </cell>
          <cell r="D27">
            <v>61000</v>
          </cell>
          <cell r="E27">
            <v>80360</v>
          </cell>
          <cell r="F27">
            <v>81000</v>
          </cell>
        </row>
        <row r="28">
          <cell r="A28" t="str">
            <v>Miscellaneous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B29" t="str">
            <v>----------------</v>
          </cell>
          <cell r="C29" t="str">
            <v>----------------</v>
          </cell>
          <cell r="D29" t="str">
            <v>----------------</v>
          </cell>
          <cell r="E29" t="str">
            <v>----------------</v>
          </cell>
          <cell r="F29" t="str">
            <v>----------------</v>
          </cell>
        </row>
        <row r="30">
          <cell r="A30" t="str">
            <v>Subtotal</v>
          </cell>
          <cell r="B30">
            <v>719009</v>
          </cell>
          <cell r="C30">
            <v>780049</v>
          </cell>
          <cell r="D30">
            <v>700501.40339</v>
          </cell>
          <cell r="E30">
            <v>766629</v>
          </cell>
          <cell r="F30">
            <v>738405.0048335376</v>
          </cell>
        </row>
        <row r="32">
          <cell r="A32" t="str">
            <v>Licenses and Permits:</v>
          </cell>
        </row>
        <row r="34">
          <cell r="A34" t="str">
            <v>Business Lic. &amp; Insp. Fees</v>
          </cell>
          <cell r="B34">
            <v>11500</v>
          </cell>
          <cell r="C34">
            <v>25724</v>
          </cell>
          <cell r="D34">
            <v>12000</v>
          </cell>
          <cell r="E34">
            <v>16000</v>
          </cell>
          <cell r="F34">
            <v>15000</v>
          </cell>
        </row>
        <row r="35">
          <cell r="A35" t="str">
            <v>Solicitor's License</v>
          </cell>
          <cell r="B35">
            <v>600</v>
          </cell>
          <cell r="C35">
            <v>455</v>
          </cell>
          <cell r="D35">
            <v>600</v>
          </cell>
          <cell r="E35">
            <v>3000</v>
          </cell>
          <cell r="F35">
            <v>1000</v>
          </cell>
        </row>
        <row r="36">
          <cell r="A36" t="str">
            <v>Building Permits &amp; Fees</v>
          </cell>
          <cell r="B36">
            <v>20000</v>
          </cell>
          <cell r="C36">
            <v>17352</v>
          </cell>
          <cell r="D36">
            <v>22000</v>
          </cell>
          <cell r="E36">
            <v>55000</v>
          </cell>
          <cell r="F36">
            <v>22000</v>
          </cell>
        </row>
        <row r="37">
          <cell r="B37" t="str">
            <v>----------------</v>
          </cell>
          <cell r="C37" t="str">
            <v>----------------</v>
          </cell>
          <cell r="D37" t="str">
            <v>----------------</v>
          </cell>
          <cell r="E37" t="str">
            <v>----------------</v>
          </cell>
          <cell r="F37" t="str">
            <v>----------------</v>
          </cell>
        </row>
        <row r="38">
          <cell r="A38" t="str">
            <v>Subtotal</v>
          </cell>
          <cell r="B38">
            <v>32100</v>
          </cell>
          <cell r="C38">
            <v>43531</v>
          </cell>
          <cell r="D38">
            <v>34600</v>
          </cell>
          <cell r="E38">
            <v>74000</v>
          </cell>
          <cell r="F38">
            <v>38000</v>
          </cell>
        </row>
        <row r="40">
          <cell r="A40" t="str">
            <v>Other Government Agencies:</v>
          </cell>
        </row>
        <row r="42">
          <cell r="A42" t="str">
            <v>Dawson County (Fire)</v>
          </cell>
          <cell r="B42">
            <v>89046</v>
          </cell>
          <cell r="C42">
            <v>91113</v>
          </cell>
          <cell r="D42">
            <v>102344</v>
          </cell>
          <cell r="E42">
            <v>132124</v>
          </cell>
          <cell r="F42">
            <v>132492.6313879173</v>
          </cell>
        </row>
        <row r="43">
          <cell r="A43" t="str">
            <v>Dawson County (Radio)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Dawson County (Pool)</v>
          </cell>
          <cell r="B44">
            <v>12000</v>
          </cell>
          <cell r="C44">
            <v>14143</v>
          </cell>
          <cell r="D44">
            <v>12000</v>
          </cell>
          <cell r="E44">
            <v>20359</v>
          </cell>
          <cell r="F44">
            <v>12000</v>
          </cell>
        </row>
        <row r="45">
          <cell r="A45" t="str">
            <v>L.I.S.D. (School Officer)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Grants &amp; Miscellaneous Agencies</v>
          </cell>
          <cell r="B46">
            <v>0</v>
          </cell>
          <cell r="C46">
            <v>0</v>
          </cell>
          <cell r="D46">
            <v>50000</v>
          </cell>
          <cell r="E46">
            <v>0</v>
          </cell>
          <cell r="F46">
            <v>50000</v>
          </cell>
        </row>
        <row r="47">
          <cell r="B47" t="str">
            <v>----------------</v>
          </cell>
          <cell r="C47" t="str">
            <v>----------------</v>
          </cell>
          <cell r="D47" t="str">
            <v>----------------</v>
          </cell>
          <cell r="E47" t="str">
            <v>----------------</v>
          </cell>
          <cell r="F47" t="str">
            <v>----------------</v>
          </cell>
        </row>
        <row r="48">
          <cell r="A48" t="str">
            <v>Subtotal</v>
          </cell>
          <cell r="B48">
            <v>101046</v>
          </cell>
          <cell r="C48">
            <v>105256</v>
          </cell>
          <cell r="D48">
            <v>164344</v>
          </cell>
          <cell r="E48">
            <v>152483</v>
          </cell>
          <cell r="F48">
            <v>194492.6313879173</v>
          </cell>
        </row>
        <row r="50">
          <cell r="A50" t="str">
            <v>GENERAL FUND</v>
          </cell>
        </row>
        <row r="51">
          <cell r="A51" t="str">
            <v>REVENUE SUMMARY      FISCAL YEAR 2008-2009</v>
          </cell>
        </row>
        <row r="54">
          <cell r="A54" t="str">
            <v>REVENUE BY SOURCE:</v>
          </cell>
        </row>
        <row r="56">
          <cell r="A56" t="str">
            <v> </v>
          </cell>
          <cell r="B56" t="str">
            <v>Budgeted</v>
          </cell>
          <cell r="C56" t="str">
            <v>Actual</v>
          </cell>
          <cell r="D56" t="str">
            <v>Budgeted</v>
          </cell>
          <cell r="E56" t="str">
            <v>Estimated</v>
          </cell>
          <cell r="F56" t="str">
            <v>Proposed</v>
          </cell>
        </row>
        <row r="57">
          <cell r="A57" t="str">
            <v>Revenue Source</v>
          </cell>
          <cell r="B57" t="str">
            <v>FY 2006-07</v>
          </cell>
          <cell r="C57" t="str">
            <v>FY 2006-07</v>
          </cell>
          <cell r="D57" t="str">
            <v>FY 2007-08</v>
          </cell>
          <cell r="E57" t="str">
            <v>FY 2007-08</v>
          </cell>
          <cell r="F57" t="str">
            <v>FY 2008-09</v>
          </cell>
        </row>
        <row r="60">
          <cell r="A60" t="str">
            <v>Fines, Forfitures and Penalties:</v>
          </cell>
        </row>
        <row r="62">
          <cell r="A62" t="str">
            <v>Municipal Court Fines</v>
          </cell>
          <cell r="B62">
            <v>63000</v>
          </cell>
          <cell r="C62">
            <v>62164</v>
          </cell>
          <cell r="D62">
            <v>63000</v>
          </cell>
          <cell r="E62">
            <v>76000</v>
          </cell>
          <cell r="F62">
            <v>72000</v>
          </cell>
        </row>
        <row r="63">
          <cell r="A63" t="str">
            <v>Judicial Court Efficiency</v>
          </cell>
          <cell r="B63">
            <v>750</v>
          </cell>
          <cell r="C63">
            <v>781</v>
          </cell>
          <cell r="D63">
            <v>750</v>
          </cell>
          <cell r="E63">
            <v>900</v>
          </cell>
          <cell r="F63">
            <v>900</v>
          </cell>
        </row>
        <row r="64">
          <cell r="A64" t="str">
            <v>Cash over/short -court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----------------</v>
          </cell>
          <cell r="C65" t="str">
            <v>----------------</v>
          </cell>
          <cell r="D65" t="str">
            <v>----------------</v>
          </cell>
          <cell r="E65" t="str">
            <v>----------------</v>
          </cell>
          <cell r="F65" t="str">
            <v>----------------</v>
          </cell>
        </row>
        <row r="66">
          <cell r="A66" t="str">
            <v>Subtotal</v>
          </cell>
          <cell r="B66">
            <v>63000</v>
          </cell>
          <cell r="C66">
            <v>62945</v>
          </cell>
          <cell r="D66">
            <v>63750</v>
          </cell>
          <cell r="E66">
            <v>76900</v>
          </cell>
          <cell r="F66">
            <v>72900</v>
          </cell>
        </row>
        <row r="68">
          <cell r="A68" t="str">
            <v>Income From Money &amp; Property</v>
          </cell>
        </row>
        <row r="70">
          <cell r="A70" t="str">
            <v>Interest on Investments</v>
          </cell>
          <cell r="B70">
            <v>7200</v>
          </cell>
          <cell r="C70">
            <v>3499</v>
          </cell>
          <cell r="D70">
            <v>7200</v>
          </cell>
          <cell r="E70">
            <v>500</v>
          </cell>
          <cell r="F70">
            <v>7200</v>
          </cell>
        </row>
        <row r="71">
          <cell r="A71" t="str">
            <v>Rental of Facilities</v>
          </cell>
          <cell r="B71">
            <v>12100</v>
          </cell>
          <cell r="C71">
            <v>11742</v>
          </cell>
          <cell r="D71">
            <v>12100</v>
          </cell>
          <cell r="E71">
            <v>12500</v>
          </cell>
          <cell r="F71">
            <v>11800</v>
          </cell>
        </row>
        <row r="72">
          <cell r="A72" t="str">
            <v>Rental/Sales of Equipment</v>
          </cell>
          <cell r="B72">
            <v>200</v>
          </cell>
          <cell r="C72">
            <v>2416</v>
          </cell>
          <cell r="D72">
            <v>200</v>
          </cell>
          <cell r="E72">
            <v>200</v>
          </cell>
          <cell r="F72">
            <v>200</v>
          </cell>
        </row>
        <row r="73">
          <cell r="A73" t="str">
            <v>Rental/Sales of Land</v>
          </cell>
          <cell r="B73">
            <v>0</v>
          </cell>
          <cell r="C73">
            <v>20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----------------</v>
          </cell>
          <cell r="C74" t="str">
            <v>----------------</v>
          </cell>
          <cell r="D74" t="str">
            <v>----------------</v>
          </cell>
          <cell r="E74" t="str">
            <v>----------------</v>
          </cell>
          <cell r="F74" t="str">
            <v>----------------</v>
          </cell>
        </row>
        <row r="75">
          <cell r="A75" t="str">
            <v>Subtotal</v>
          </cell>
          <cell r="B75">
            <v>19500</v>
          </cell>
          <cell r="C75">
            <v>17677</v>
          </cell>
          <cell r="D75">
            <v>19500</v>
          </cell>
          <cell r="E75">
            <v>13200</v>
          </cell>
          <cell r="F75">
            <v>19200</v>
          </cell>
        </row>
        <row r="78">
          <cell r="A78" t="str">
            <v>Charges for Current Services:</v>
          </cell>
        </row>
        <row r="80">
          <cell r="A80" t="str">
            <v>Tax Certificates</v>
          </cell>
          <cell r="B80">
            <v>500</v>
          </cell>
          <cell r="C80">
            <v>390</v>
          </cell>
          <cell r="D80">
            <v>600</v>
          </cell>
          <cell r="E80">
            <v>400</v>
          </cell>
          <cell r="F80">
            <v>600</v>
          </cell>
        </row>
        <row r="81">
          <cell r="A81" t="str">
            <v>Sale of Matl., Supl., Labr.</v>
          </cell>
          <cell r="B81">
            <v>1000</v>
          </cell>
          <cell r="C81">
            <v>3090</v>
          </cell>
          <cell r="D81">
            <v>2000</v>
          </cell>
          <cell r="E81">
            <v>2000</v>
          </cell>
          <cell r="F81">
            <v>2000</v>
          </cell>
        </row>
        <row r="82">
          <cell r="A82" t="str">
            <v>Swim. Pool Admissions</v>
          </cell>
          <cell r="B82">
            <v>5100</v>
          </cell>
          <cell r="C82">
            <v>6948</v>
          </cell>
          <cell r="D82">
            <v>6500</v>
          </cell>
          <cell r="E82">
            <v>6830</v>
          </cell>
          <cell r="F82">
            <v>6500</v>
          </cell>
        </row>
        <row r="83">
          <cell r="A83" t="str">
            <v>Swim. Pool Concessions</v>
          </cell>
          <cell r="B83">
            <v>3500</v>
          </cell>
          <cell r="C83">
            <v>3384</v>
          </cell>
          <cell r="D83">
            <v>3500</v>
          </cell>
          <cell r="E83">
            <v>3811</v>
          </cell>
          <cell r="F83">
            <v>3500</v>
          </cell>
        </row>
        <row r="84">
          <cell r="A84" t="str">
            <v>Paving (Recv's. Collect.)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6">
          <cell r="B86" t="str">
            <v>----------------</v>
          </cell>
          <cell r="C86" t="str">
            <v>----------------</v>
          </cell>
          <cell r="D86" t="str">
            <v>----------------</v>
          </cell>
          <cell r="E86" t="str">
            <v>----------------</v>
          </cell>
          <cell r="F86" t="str">
            <v>----------------</v>
          </cell>
        </row>
        <row r="87">
          <cell r="A87" t="str">
            <v>Subtotal</v>
          </cell>
          <cell r="B87">
            <v>10100</v>
          </cell>
          <cell r="C87">
            <v>13812</v>
          </cell>
          <cell r="D87">
            <v>12600</v>
          </cell>
          <cell r="E87">
            <v>13041</v>
          </cell>
          <cell r="F87">
            <v>12600</v>
          </cell>
        </row>
        <row r="89">
          <cell r="A89" t="str">
            <v>Miscellaneous Revenues:</v>
          </cell>
        </row>
        <row r="91">
          <cell r="A91" t="str">
            <v>W/WW (P.I.L.O.T)</v>
          </cell>
          <cell r="B91">
            <v>37364</v>
          </cell>
          <cell r="C91">
            <v>37364</v>
          </cell>
          <cell r="D91">
            <v>38970</v>
          </cell>
          <cell r="E91">
            <v>38970</v>
          </cell>
          <cell r="F91">
            <v>38970.287901</v>
          </cell>
        </row>
        <row r="92">
          <cell r="A92" t="str">
            <v>Solid Waste (P.I.L.O.T)</v>
          </cell>
          <cell r="B92">
            <v>24391</v>
          </cell>
          <cell r="C92">
            <v>24391</v>
          </cell>
          <cell r="D92">
            <v>24391</v>
          </cell>
          <cell r="E92">
            <v>24391</v>
          </cell>
          <cell r="F92">
            <v>24391.352968000003</v>
          </cell>
        </row>
        <row r="93">
          <cell r="A93" t="str">
            <v>Court Cost Adm. Charges</v>
          </cell>
          <cell r="B93">
            <v>19000</v>
          </cell>
          <cell r="C93">
            <v>20720</v>
          </cell>
          <cell r="D93">
            <v>19000</v>
          </cell>
          <cell r="E93">
            <v>22000</v>
          </cell>
          <cell r="F93">
            <v>19000</v>
          </cell>
        </row>
        <row r="94">
          <cell r="A94" t="str">
            <v>Misc. Income </v>
          </cell>
          <cell r="B94">
            <v>48000</v>
          </cell>
          <cell r="C94">
            <v>26256</v>
          </cell>
          <cell r="D94">
            <v>48000</v>
          </cell>
          <cell r="E94">
            <v>100194</v>
          </cell>
          <cell r="F94">
            <v>26000</v>
          </cell>
        </row>
        <row r="95">
          <cell r="A95" t="str">
            <v>L.E.D.Corp. Adm. Charges</v>
          </cell>
          <cell r="B95">
            <v>13200</v>
          </cell>
          <cell r="C95">
            <v>13200</v>
          </cell>
          <cell r="D95">
            <v>13200</v>
          </cell>
          <cell r="E95">
            <v>13200</v>
          </cell>
          <cell r="F95">
            <v>7200</v>
          </cell>
        </row>
        <row r="96">
          <cell r="A96" t="str">
            <v>Court Technology fees</v>
          </cell>
          <cell r="C96">
            <v>2980</v>
          </cell>
          <cell r="E96">
            <v>3006</v>
          </cell>
          <cell r="F96">
            <v>3500</v>
          </cell>
        </row>
        <row r="97">
          <cell r="B97" t="str">
            <v>----------------</v>
          </cell>
          <cell r="C97" t="str">
            <v>----------------</v>
          </cell>
          <cell r="D97" t="str">
            <v>----------------</v>
          </cell>
          <cell r="E97" t="str">
            <v>----------------</v>
          </cell>
          <cell r="F97" t="str">
            <v>----------------</v>
          </cell>
        </row>
        <row r="98">
          <cell r="A98" t="str">
            <v>Subtotal</v>
          </cell>
          <cell r="B98">
            <v>141955</v>
          </cell>
          <cell r="C98">
            <v>124911</v>
          </cell>
          <cell r="D98">
            <v>143561</v>
          </cell>
          <cell r="E98">
            <v>198755</v>
          </cell>
          <cell r="F98">
            <v>115561.64086900001</v>
          </cell>
        </row>
        <row r="100">
          <cell r="A100" t="str">
            <v>Total GF Revenue</v>
          </cell>
          <cell r="B100">
            <v>3001637</v>
          </cell>
          <cell r="C100">
            <v>3142372</v>
          </cell>
          <cell r="D100">
            <v>3238545.40339</v>
          </cell>
          <cell r="E100">
            <v>3460708</v>
          </cell>
          <cell r="F100">
            <v>3457937.1238681884</v>
          </cell>
        </row>
        <row r="103">
          <cell r="A103" t="str">
            <v>GENERAL FUND</v>
          </cell>
        </row>
        <row r="104">
          <cell r="A104" t="str">
            <v>REVENUE SUMMARY      FISCAL YEAR 2008-2009</v>
          </cell>
        </row>
        <row r="107">
          <cell r="A107" t="str">
            <v>REVENUE BY DEPARTMENT:</v>
          </cell>
        </row>
        <row r="109">
          <cell r="A109" t="str">
            <v> </v>
          </cell>
          <cell r="B109" t="str">
            <v>Budgeted</v>
          </cell>
          <cell r="C109" t="str">
            <v>Actual</v>
          </cell>
          <cell r="D109" t="str">
            <v>Budgeted</v>
          </cell>
          <cell r="E109" t="str">
            <v>Estimated</v>
          </cell>
          <cell r="F109" t="str">
            <v>Proposed</v>
          </cell>
        </row>
        <row r="110">
          <cell r="A110" t="str">
            <v>Department</v>
          </cell>
          <cell r="B110" t="str">
            <v>FY 2006-07</v>
          </cell>
          <cell r="C110" t="str">
            <v>FY 2006-07</v>
          </cell>
          <cell r="D110" t="str">
            <v>FY 2007-08</v>
          </cell>
          <cell r="E110" t="str">
            <v>FY 2007-08</v>
          </cell>
          <cell r="F110" t="str">
            <v>FY 2008-09</v>
          </cell>
        </row>
        <row r="113">
          <cell r="A113" t="str">
            <v>501 Administration</v>
          </cell>
          <cell r="B113">
            <v>101000</v>
          </cell>
          <cell r="C113">
            <v>86876</v>
          </cell>
          <cell r="D113">
            <v>103600</v>
          </cell>
          <cell r="E113">
            <v>188294</v>
          </cell>
          <cell r="F113">
            <v>79000</v>
          </cell>
        </row>
        <row r="114">
          <cell r="A114" t="str">
            <v>502 General Government</v>
          </cell>
          <cell r="B114">
            <v>2058682</v>
          </cell>
          <cell r="C114">
            <v>2139611</v>
          </cell>
          <cell r="D114">
            <v>2246550</v>
          </cell>
          <cell r="E114">
            <v>2328861</v>
          </cell>
          <cell r="F114">
            <v>2422939.4876467334</v>
          </cell>
        </row>
        <row r="115">
          <cell r="A115" t="str">
            <v>504 Vehicle Services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505 Fire</v>
          </cell>
          <cell r="B116">
            <v>89046</v>
          </cell>
          <cell r="C116">
            <v>91113</v>
          </cell>
          <cell r="D116">
            <v>102344</v>
          </cell>
          <cell r="E116">
            <v>132124</v>
          </cell>
          <cell r="F116">
            <v>132492.6313879173</v>
          </cell>
        </row>
        <row r="117">
          <cell r="A117" t="str">
            <v>506 Police</v>
          </cell>
          <cell r="B117">
            <v>0</v>
          </cell>
          <cell r="C117">
            <v>0</v>
          </cell>
          <cell r="D117">
            <v>50000</v>
          </cell>
          <cell r="E117">
            <v>0</v>
          </cell>
          <cell r="F117">
            <v>50000</v>
          </cell>
        </row>
        <row r="118">
          <cell r="A118" t="str">
            <v>507 Street</v>
          </cell>
          <cell r="B118">
            <v>720209</v>
          </cell>
          <cell r="C118">
            <v>785555</v>
          </cell>
          <cell r="D118">
            <v>702701.40339</v>
          </cell>
          <cell r="E118">
            <v>768829</v>
          </cell>
          <cell r="F118">
            <v>740605.0048335376</v>
          </cell>
        </row>
        <row r="119">
          <cell r="A119" t="str">
            <v>509 Park</v>
          </cell>
          <cell r="B119">
            <v>32700</v>
          </cell>
          <cell r="C119">
            <v>36237</v>
          </cell>
          <cell r="D119">
            <v>34100</v>
          </cell>
          <cell r="E119">
            <v>43500</v>
          </cell>
          <cell r="F119">
            <v>33800</v>
          </cell>
        </row>
        <row r="120">
          <cell r="B120" t="str">
            <v>----------------</v>
          </cell>
          <cell r="C120" t="str">
            <v>----------------</v>
          </cell>
          <cell r="D120" t="str">
            <v>----------------</v>
          </cell>
          <cell r="E120" t="str">
            <v>----------------</v>
          </cell>
          <cell r="F120" t="str">
            <v>----------------</v>
          </cell>
        </row>
        <row r="121">
          <cell r="A121" t="str">
            <v>Total General Fund Revenue</v>
          </cell>
          <cell r="B121">
            <v>3001637</v>
          </cell>
          <cell r="C121">
            <v>3139392</v>
          </cell>
          <cell r="D121">
            <v>3239295.40339</v>
          </cell>
          <cell r="E121">
            <v>3461608</v>
          </cell>
          <cell r="F121">
            <v>3457937.1238681884</v>
          </cell>
        </row>
        <row r="337">
          <cell r="A337" t="str">
            <v>FUND SUMMARY  AND PROJECTION OF FINANCIAL CONDITION</v>
          </cell>
        </row>
        <row r="338">
          <cell r="A338" t="str">
            <v>AT END OF FISCAL YEAR  2008-2009</v>
          </cell>
        </row>
        <row r="341">
          <cell r="D341" t="str">
            <v>18 month Audit</v>
          </cell>
        </row>
        <row r="342">
          <cell r="A342" t="str">
            <v> </v>
          </cell>
          <cell r="B342" t="str">
            <v>Budgeted</v>
          </cell>
          <cell r="C342" t="str">
            <v>Actual</v>
          </cell>
          <cell r="D342" t="str">
            <v>Budgeted</v>
          </cell>
          <cell r="E342" t="str">
            <v>Estimated</v>
          </cell>
          <cell r="F342" t="str">
            <v>Proposed</v>
          </cell>
        </row>
        <row r="343">
          <cell r="B343" t="str">
            <v>FY 2006-07</v>
          </cell>
          <cell r="C343" t="str">
            <v>FY 2006-07</v>
          </cell>
          <cell r="D343" t="str">
            <v>FY 2007-08</v>
          </cell>
          <cell r="E343" t="str">
            <v>FY 2007-08</v>
          </cell>
          <cell r="F343" t="str">
            <v>FY 2008-09</v>
          </cell>
        </row>
        <row r="345">
          <cell r="A345" t="str">
            <v>Beginning Balance (10/1)</v>
          </cell>
          <cell r="B345">
            <v>453047</v>
          </cell>
          <cell r="C345">
            <v>20892</v>
          </cell>
          <cell r="D345">
            <v>935321</v>
          </cell>
          <cell r="E345">
            <v>161697</v>
          </cell>
          <cell r="F345">
            <v>379351.5</v>
          </cell>
        </row>
        <row r="346">
          <cell r="A346" t="str">
            <v>Current Assets - Liabilities</v>
          </cell>
        </row>
        <row r="348">
          <cell r="A348" t="str">
            <v>Revenues:</v>
          </cell>
          <cell r="M348" t="str">
            <v>FY 2006-07</v>
          </cell>
          <cell r="N348" t="str">
            <v>FY 2007-08</v>
          </cell>
          <cell r="O348" t="str">
            <v>FY 2008-09</v>
          </cell>
        </row>
        <row r="349">
          <cell r="A349" t="str">
            <v> Taxes</v>
          </cell>
          <cell r="B349">
            <v>1914927</v>
          </cell>
          <cell r="C349">
            <v>1994191</v>
          </cell>
          <cell r="D349">
            <v>2100439</v>
          </cell>
          <cell r="E349">
            <v>2166600</v>
          </cell>
          <cell r="F349">
            <v>2267677.8467777334</v>
          </cell>
          <cell r="L349" t="str">
            <v> Taxes</v>
          </cell>
          <cell r="M349">
            <v>1994191</v>
          </cell>
          <cell r="N349">
            <v>2166600</v>
          </cell>
          <cell r="O349">
            <v>2267677.8467777334</v>
          </cell>
        </row>
        <row r="350">
          <cell r="A350" t="str">
            <v> Franchises &amp; St. Rental</v>
          </cell>
          <cell r="B350">
            <v>719009</v>
          </cell>
          <cell r="C350">
            <v>780049</v>
          </cell>
          <cell r="D350">
            <v>700501.40339</v>
          </cell>
          <cell r="E350">
            <v>766629</v>
          </cell>
          <cell r="F350">
            <v>738405.0048335376</v>
          </cell>
          <cell r="L350" t="str">
            <v> Franchises &amp; St. Rental</v>
          </cell>
          <cell r="M350">
            <v>780049</v>
          </cell>
          <cell r="N350">
            <v>766629</v>
          </cell>
          <cell r="O350">
            <v>738405.0048335376</v>
          </cell>
        </row>
        <row r="351">
          <cell r="A351" t="str">
            <v> Licenses &amp; Permits</v>
          </cell>
          <cell r="B351">
            <v>32100</v>
          </cell>
          <cell r="C351">
            <v>43531</v>
          </cell>
          <cell r="D351">
            <v>34600</v>
          </cell>
          <cell r="E351">
            <v>74000</v>
          </cell>
          <cell r="F351">
            <v>38000</v>
          </cell>
          <cell r="L351" t="str">
            <v> Charges for Current Svcs.</v>
          </cell>
          <cell r="M351">
            <v>13812</v>
          </cell>
          <cell r="N351">
            <v>13041</v>
          </cell>
          <cell r="O351">
            <v>12600</v>
          </cell>
        </row>
        <row r="352">
          <cell r="A352" t="str">
            <v> Fines, Forfit &amp; Penalties</v>
          </cell>
          <cell r="B352">
            <v>63000</v>
          </cell>
          <cell r="C352">
            <v>62945</v>
          </cell>
          <cell r="D352">
            <v>63000</v>
          </cell>
          <cell r="E352">
            <v>76000</v>
          </cell>
          <cell r="F352">
            <v>72000</v>
          </cell>
          <cell r="L352" t="str">
            <v> Fines, Forfit &amp; Penalties</v>
          </cell>
          <cell r="M352">
            <v>62945</v>
          </cell>
          <cell r="N352">
            <v>76000</v>
          </cell>
          <cell r="O352">
            <v>72000</v>
          </cell>
        </row>
        <row r="353">
          <cell r="A353" t="str">
            <v> Other Govt. Agencies</v>
          </cell>
          <cell r="B353">
            <v>101046</v>
          </cell>
          <cell r="C353">
            <v>105256</v>
          </cell>
          <cell r="D353">
            <v>164344</v>
          </cell>
          <cell r="E353">
            <v>152483</v>
          </cell>
          <cell r="F353">
            <v>194492.6313879173</v>
          </cell>
          <cell r="L353" t="str">
            <v> Other Govt. Agencies</v>
          </cell>
          <cell r="M353">
            <v>105256</v>
          </cell>
          <cell r="N353">
            <v>152483</v>
          </cell>
          <cell r="O353">
            <v>194492.6313879173</v>
          </cell>
        </row>
        <row r="354">
          <cell r="A354" t="str">
            <v> Money &amp; Property</v>
          </cell>
          <cell r="B354">
            <v>19500</v>
          </cell>
          <cell r="C354">
            <v>17677</v>
          </cell>
          <cell r="D354">
            <v>19500</v>
          </cell>
          <cell r="E354">
            <v>13200</v>
          </cell>
          <cell r="F354">
            <v>19200</v>
          </cell>
          <cell r="L354" t="str">
            <v>Other Revenues</v>
          </cell>
          <cell r="M354">
            <v>186119</v>
          </cell>
          <cell r="N354">
            <v>285955</v>
          </cell>
          <cell r="O354">
            <v>172761.640869</v>
          </cell>
        </row>
        <row r="355">
          <cell r="A355" t="str">
            <v> Charges for Current Svcs.</v>
          </cell>
          <cell r="B355">
            <v>10100</v>
          </cell>
          <cell r="C355">
            <v>13812</v>
          </cell>
          <cell r="D355">
            <v>12600</v>
          </cell>
          <cell r="E355">
            <v>13041</v>
          </cell>
          <cell r="F355">
            <v>12600</v>
          </cell>
        </row>
        <row r="356">
          <cell r="A356" t="str">
            <v> Miscellaneous Revenues</v>
          </cell>
          <cell r="B356">
            <v>141955</v>
          </cell>
          <cell r="C356">
            <v>124911</v>
          </cell>
          <cell r="D356">
            <v>143561</v>
          </cell>
          <cell r="E356">
            <v>198755</v>
          </cell>
          <cell r="F356">
            <v>115561.64086900001</v>
          </cell>
        </row>
        <row r="357">
          <cell r="B357" t="str">
            <v>----------------</v>
          </cell>
          <cell r="C357" t="str">
            <v>----------------</v>
          </cell>
          <cell r="D357" t="str">
            <v>----------------</v>
          </cell>
          <cell r="E357" t="str">
            <v>----------------</v>
          </cell>
          <cell r="F357" t="str">
            <v>----------------</v>
          </cell>
        </row>
        <row r="358">
          <cell r="A358" t="str">
            <v>Total Revenues</v>
          </cell>
          <cell r="B358">
            <v>3001637</v>
          </cell>
          <cell r="C358">
            <v>3142372</v>
          </cell>
          <cell r="D358">
            <v>3238545.40339</v>
          </cell>
          <cell r="E358">
            <v>3460708</v>
          </cell>
          <cell r="F358">
            <v>3457937.1238681884</v>
          </cell>
        </row>
        <row r="360">
          <cell r="A360" t="str">
            <v>Transfers In: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</row>
        <row r="361">
          <cell r="A361" t="str">
            <v>From other funds &amp; warrants issued</v>
          </cell>
          <cell r="E361">
            <v>400000</v>
          </cell>
          <cell r="F361">
            <v>0</v>
          </cell>
        </row>
        <row r="363">
          <cell r="A363" t="str">
            <v>Total Rev. &amp; Transfers</v>
          </cell>
          <cell r="B363">
            <v>3001637</v>
          </cell>
          <cell r="C363">
            <v>3142372</v>
          </cell>
          <cell r="D363">
            <v>3238545.40339</v>
          </cell>
          <cell r="E363">
            <v>3860708</v>
          </cell>
          <cell r="F363">
            <v>3457937.1238681884</v>
          </cell>
        </row>
        <row r="365">
          <cell r="A365" t="str">
            <v> </v>
          </cell>
        </row>
        <row r="366">
          <cell r="A366" t="str">
            <v>Total Funds Available</v>
          </cell>
          <cell r="B366">
            <v>3454684</v>
          </cell>
          <cell r="C366">
            <v>3163264</v>
          </cell>
          <cell r="D366">
            <v>4173866.40339</v>
          </cell>
          <cell r="E366">
            <v>4022405</v>
          </cell>
          <cell r="F366">
            <v>3837288.6238681884</v>
          </cell>
        </row>
        <row r="368">
          <cell r="A368" t="str">
            <v>Expenditures:</v>
          </cell>
        </row>
        <row r="369">
          <cell r="A369" t="str">
            <v> 501 Administration</v>
          </cell>
          <cell r="B369">
            <v>175369</v>
          </cell>
          <cell r="C369">
            <v>173691</v>
          </cell>
          <cell r="D369">
            <v>189767</v>
          </cell>
          <cell r="E369">
            <v>186398</v>
          </cell>
          <cell r="F369">
            <v>219551.84270752</v>
          </cell>
        </row>
        <row r="370">
          <cell r="A370" t="str">
            <v> 502 General Govt.</v>
          </cell>
          <cell r="B370">
            <v>264065</v>
          </cell>
          <cell r="C370">
            <v>190475</v>
          </cell>
          <cell r="D370">
            <v>169158.11</v>
          </cell>
          <cell r="E370">
            <v>144862.5</v>
          </cell>
          <cell r="F370">
            <v>218012.06512400002</v>
          </cell>
        </row>
        <row r="371">
          <cell r="A371" t="str">
            <v> 504 Vehicle Services</v>
          </cell>
          <cell r="B371">
            <v>59656</v>
          </cell>
          <cell r="C371">
            <v>61030</v>
          </cell>
          <cell r="D371">
            <v>63519.672499999986</v>
          </cell>
          <cell r="E371">
            <v>62136</v>
          </cell>
          <cell r="F371">
            <v>67589.57190646829</v>
          </cell>
        </row>
        <row r="372">
          <cell r="A372" t="str">
            <v> 505 Fire Department</v>
          </cell>
          <cell r="B372">
            <v>487146</v>
          </cell>
          <cell r="C372">
            <v>468903</v>
          </cell>
          <cell r="D372">
            <v>676547</v>
          </cell>
          <cell r="E372">
            <v>533277</v>
          </cell>
          <cell r="F372">
            <v>587731.5766550077</v>
          </cell>
        </row>
        <row r="373">
          <cell r="A373" t="str">
            <v> 506 Police Department</v>
          </cell>
          <cell r="B373">
            <v>1236162.306</v>
          </cell>
          <cell r="C373">
            <v>1232845</v>
          </cell>
          <cell r="D373">
            <v>1388051.306</v>
          </cell>
          <cell r="E373">
            <v>1351972</v>
          </cell>
          <cell r="F373">
            <v>1429500.7499408834</v>
          </cell>
        </row>
        <row r="374">
          <cell r="A374" t="str">
            <v> 507 Street Department</v>
          </cell>
          <cell r="B374">
            <v>565843</v>
          </cell>
          <cell r="C374">
            <v>581307</v>
          </cell>
          <cell r="D374">
            <v>729726.772</v>
          </cell>
          <cell r="E374">
            <v>640351</v>
          </cell>
          <cell r="F374">
            <v>595046.3440934201</v>
          </cell>
        </row>
        <row r="375">
          <cell r="A375" t="str">
            <v> 509 Parks Department</v>
          </cell>
          <cell r="B375">
            <v>315810.0135</v>
          </cell>
          <cell r="C375">
            <v>293316</v>
          </cell>
          <cell r="D375">
            <v>482598.0135</v>
          </cell>
          <cell r="E375">
            <v>436188</v>
          </cell>
          <cell r="F375">
            <v>561539.6282863836</v>
          </cell>
        </row>
        <row r="376">
          <cell r="B376" t="str">
            <v>----------------</v>
          </cell>
          <cell r="C376" t="str">
            <v>----------------</v>
          </cell>
          <cell r="D376" t="str">
            <v>----------------</v>
          </cell>
          <cell r="E376" t="str">
            <v>----------------</v>
          </cell>
          <cell r="F376" t="str">
            <v>----------------</v>
          </cell>
        </row>
        <row r="377">
          <cell r="A377" t="str">
            <v>Total Expenditures</v>
          </cell>
          <cell r="B377">
            <v>3104051.3194999998</v>
          </cell>
          <cell r="C377">
            <v>3001567</v>
          </cell>
          <cell r="D377">
            <v>3699367.874</v>
          </cell>
          <cell r="E377">
            <v>3355184.5</v>
          </cell>
          <cell r="F377">
            <v>3678971.778713683</v>
          </cell>
        </row>
        <row r="379">
          <cell r="A379" t="str">
            <v>Transfers Out:/ GOLF COURSE</v>
          </cell>
          <cell r="B379">
            <v>0</v>
          </cell>
          <cell r="C379">
            <v>0</v>
          </cell>
          <cell r="E379">
            <v>87869</v>
          </cell>
          <cell r="F379">
            <v>49553</v>
          </cell>
        </row>
        <row r="380">
          <cell r="A380" t="str">
            <v>Debt service including warrants/other</v>
          </cell>
          <cell r="E380">
            <v>200000</v>
          </cell>
          <cell r="F380">
            <v>0</v>
          </cell>
        </row>
        <row r="382">
          <cell r="A382" t="str">
            <v>Total Exp &amp; Transf Out</v>
          </cell>
          <cell r="B382">
            <v>3104051.3194999998</v>
          </cell>
          <cell r="C382">
            <v>3001567</v>
          </cell>
          <cell r="D382">
            <v>3699367.874</v>
          </cell>
          <cell r="E382">
            <v>3643053.5</v>
          </cell>
          <cell r="F382">
            <v>3728524.778713683</v>
          </cell>
        </row>
        <row r="384">
          <cell r="A384" t="str">
            <v> Excess (deficiency) of</v>
          </cell>
          <cell r="B384">
            <v>-102414.31949999975</v>
          </cell>
          <cell r="C384">
            <v>140805</v>
          </cell>
          <cell r="D384">
            <v>-460822.4706099997</v>
          </cell>
          <cell r="E384">
            <v>105523.5</v>
          </cell>
          <cell r="F384">
            <v>-221034.65484549478</v>
          </cell>
        </row>
        <row r="385">
          <cell r="A385" t="str">
            <v> Revenues over Expenditures</v>
          </cell>
        </row>
        <row r="387">
          <cell r="A387" t="str">
            <v>Ending Balance (9/30)</v>
          </cell>
          <cell r="B387">
            <v>350632.68050000025</v>
          </cell>
          <cell r="C387">
            <v>161697</v>
          </cell>
          <cell r="D387">
            <v>474498.5293900003</v>
          </cell>
          <cell r="E387">
            <v>379351.5</v>
          </cell>
          <cell r="F387">
            <v>108763.84515450522</v>
          </cell>
        </row>
        <row r="391">
          <cell r="A391" t="str">
            <v>EXPENDITURE SUMMARY      FISCAL YEAR 2008 - 2009</v>
          </cell>
          <cell r="H391">
            <v>0</v>
          </cell>
          <cell r="I391" t="str">
            <v>Total</v>
          </cell>
          <cell r="O391" t="str">
            <v>  Vehicle Services</v>
          </cell>
          <cell r="P391">
            <v>62745</v>
          </cell>
        </row>
        <row r="392">
          <cell r="O392" t="str">
            <v>  Fire Department</v>
          </cell>
          <cell r="P392">
            <v>676824</v>
          </cell>
        </row>
        <row r="393">
          <cell r="O393" t="str">
            <v> Police Department</v>
          </cell>
          <cell r="P393">
            <v>1365682</v>
          </cell>
        </row>
        <row r="394">
          <cell r="A394" t="str">
            <v>EXPENDITURES BY DEPARTMENT:</v>
          </cell>
          <cell r="O394" t="str">
            <v> Street Department</v>
          </cell>
          <cell r="P394">
            <v>667851</v>
          </cell>
        </row>
        <row r="395">
          <cell r="O395" t="str">
            <v> Parks Department</v>
          </cell>
          <cell r="P395">
            <v>458903</v>
          </cell>
        </row>
        <row r="396">
          <cell r="A396" t="str">
            <v> </v>
          </cell>
          <cell r="B396" t="str">
            <v>Budgeted</v>
          </cell>
          <cell r="C396" t="str">
            <v>Actual</v>
          </cell>
          <cell r="D396" t="str">
            <v>Budgeted</v>
          </cell>
          <cell r="E396" t="str">
            <v>Estimated</v>
          </cell>
          <cell r="F396" t="str">
            <v>Proposed</v>
          </cell>
        </row>
        <row r="397">
          <cell r="A397" t="str">
            <v>Department</v>
          </cell>
          <cell r="B397" t="str">
            <v>FY 2006-07</v>
          </cell>
          <cell r="C397" t="str">
            <v>FY 2006-07</v>
          </cell>
          <cell r="D397" t="str">
            <v>FY 2007-08</v>
          </cell>
          <cell r="E397" t="str">
            <v>FY 2007-08</v>
          </cell>
          <cell r="F397" t="str">
            <v>FY 2008-09</v>
          </cell>
          <cell r="I397" t="str">
            <v>DEPTEXP   CHART 3</v>
          </cell>
        </row>
        <row r="399">
          <cell r="A399" t="str">
            <v>501 Administration</v>
          </cell>
          <cell r="B399">
            <v>175369</v>
          </cell>
          <cell r="C399">
            <v>173691</v>
          </cell>
          <cell r="D399">
            <v>189767</v>
          </cell>
          <cell r="E399">
            <v>186398</v>
          </cell>
          <cell r="F399">
            <v>219551.84270752</v>
          </cell>
          <cell r="I399" t="str">
            <v>Admin</v>
          </cell>
          <cell r="K399">
            <v>219551.84270752</v>
          </cell>
        </row>
        <row r="400">
          <cell r="A400" t="str">
            <v>502 General Government</v>
          </cell>
          <cell r="B400">
            <v>264065</v>
          </cell>
          <cell r="C400">
            <v>190475</v>
          </cell>
          <cell r="D400">
            <v>169158.11</v>
          </cell>
          <cell r="E400">
            <v>144862.5</v>
          </cell>
          <cell r="F400">
            <v>218012.06512400002</v>
          </cell>
          <cell r="I400" t="str">
            <v>Gen Govt</v>
          </cell>
          <cell r="K400">
            <v>218012.06512400002</v>
          </cell>
        </row>
        <row r="401">
          <cell r="A401" t="str">
            <v>504 Vehicle Services</v>
          </cell>
          <cell r="B401">
            <v>59656</v>
          </cell>
          <cell r="C401">
            <v>61030</v>
          </cell>
          <cell r="D401">
            <v>63519.672499999986</v>
          </cell>
          <cell r="E401">
            <v>62136</v>
          </cell>
          <cell r="F401">
            <v>67589.57190646829</v>
          </cell>
          <cell r="I401" t="str">
            <v>Vehicle Svcs</v>
          </cell>
          <cell r="K401">
            <v>67589.57190646829</v>
          </cell>
        </row>
        <row r="402">
          <cell r="A402" t="str">
            <v>505 Fire Department</v>
          </cell>
          <cell r="B402">
            <v>487146</v>
          </cell>
          <cell r="C402">
            <v>468903</v>
          </cell>
          <cell r="D402">
            <v>676547</v>
          </cell>
          <cell r="E402">
            <v>533277</v>
          </cell>
          <cell r="F402">
            <v>587731.5766550077</v>
          </cell>
          <cell r="I402" t="str">
            <v>Fire</v>
          </cell>
          <cell r="K402">
            <v>587731.5766550077</v>
          </cell>
        </row>
        <row r="403">
          <cell r="A403" t="str">
            <v>506 Police Department</v>
          </cell>
          <cell r="B403">
            <v>1236162.306</v>
          </cell>
          <cell r="C403">
            <v>1232845</v>
          </cell>
          <cell r="D403">
            <v>1388051.306</v>
          </cell>
          <cell r="E403">
            <v>1351972</v>
          </cell>
          <cell r="F403">
            <v>1429500.7499408834</v>
          </cell>
          <cell r="I403" t="str">
            <v>Police</v>
          </cell>
          <cell r="K403">
            <v>1429500.7499408834</v>
          </cell>
        </row>
        <row r="404">
          <cell r="A404" t="str">
            <v>507 Street Department</v>
          </cell>
          <cell r="B404">
            <v>565843</v>
          </cell>
          <cell r="C404">
            <v>581307</v>
          </cell>
          <cell r="D404">
            <v>729726.772</v>
          </cell>
          <cell r="E404">
            <v>640351</v>
          </cell>
          <cell r="F404">
            <v>595046.3440934201</v>
          </cell>
          <cell r="I404" t="str">
            <v>Street</v>
          </cell>
          <cell r="K404">
            <v>595046.3440934201</v>
          </cell>
        </row>
        <row r="405">
          <cell r="A405" t="str">
            <v>509 Parks Department</v>
          </cell>
          <cell r="B405">
            <v>315810.0135</v>
          </cell>
          <cell r="C405">
            <v>293316</v>
          </cell>
          <cell r="D405">
            <v>482598.0135</v>
          </cell>
          <cell r="E405">
            <v>436188</v>
          </cell>
          <cell r="F405">
            <v>561539.6282863836</v>
          </cell>
          <cell r="I405" t="str">
            <v>Parks</v>
          </cell>
          <cell r="K405">
            <v>561539.6282863836</v>
          </cell>
        </row>
        <row r="408">
          <cell r="B408" t="str">
            <v>----------------</v>
          </cell>
          <cell r="C408" t="str">
            <v>----------------</v>
          </cell>
          <cell r="D408" t="str">
            <v>----------------</v>
          </cell>
          <cell r="E408" t="str">
            <v>----------------</v>
          </cell>
          <cell r="F408" t="str">
            <v>----------------</v>
          </cell>
        </row>
        <row r="409">
          <cell r="A409" t="str">
            <v>Total Expenditures</v>
          </cell>
          <cell r="B409">
            <v>3104051.3194999998</v>
          </cell>
          <cell r="C409">
            <v>3001567</v>
          </cell>
          <cell r="D409">
            <v>3699367.874</v>
          </cell>
          <cell r="E409">
            <v>3355184.5</v>
          </cell>
          <cell r="F409">
            <v>3678971.778713683</v>
          </cell>
        </row>
        <row r="412">
          <cell r="A412" t="str">
            <v>EXPENDITURES  BY  CATEGORY:</v>
          </cell>
        </row>
        <row r="415">
          <cell r="A415" t="str">
            <v>100 Personal Services</v>
          </cell>
          <cell r="B415">
            <v>2379667</v>
          </cell>
          <cell r="C415">
            <v>2307753</v>
          </cell>
          <cell r="D415">
            <v>2576667</v>
          </cell>
          <cell r="E415">
            <v>2537636.5</v>
          </cell>
          <cell r="F415">
            <v>2688234.6717126104</v>
          </cell>
          <cell r="I415" t="str">
            <v>CATEXP  Chart 4</v>
          </cell>
        </row>
        <row r="416">
          <cell r="A416" t="str">
            <v>200 Supplies &amp; Materials</v>
          </cell>
          <cell r="B416">
            <v>162500</v>
          </cell>
          <cell r="C416">
            <v>165497</v>
          </cell>
          <cell r="D416">
            <v>176725</v>
          </cell>
          <cell r="E416">
            <v>182039</v>
          </cell>
          <cell r="F416">
            <v>194475</v>
          </cell>
        </row>
        <row r="417">
          <cell r="A417" t="str">
            <v>400 Maint Bldgs/Grnds</v>
          </cell>
          <cell r="B417">
            <v>172670</v>
          </cell>
          <cell r="C417">
            <v>136274</v>
          </cell>
          <cell r="D417">
            <v>353400</v>
          </cell>
          <cell r="E417">
            <v>294750</v>
          </cell>
          <cell r="F417">
            <v>344700</v>
          </cell>
          <cell r="I417" t="str">
            <v>Personal Svcs</v>
          </cell>
          <cell r="K417">
            <v>2688234.6717126104</v>
          </cell>
        </row>
        <row r="418">
          <cell r="A418" t="str">
            <v>500 Maint of Eqpt</v>
          </cell>
          <cell r="B418">
            <v>125334</v>
          </cell>
          <cell r="C418">
            <v>112183</v>
          </cell>
          <cell r="D418">
            <v>129655</v>
          </cell>
          <cell r="E418">
            <v>111240</v>
          </cell>
          <cell r="F418">
            <v>132505</v>
          </cell>
          <cell r="I418" t="str">
            <v>Supplies</v>
          </cell>
          <cell r="K418">
            <v>194475</v>
          </cell>
        </row>
        <row r="419">
          <cell r="A419" t="str">
            <v>600 Misc Services</v>
          </cell>
          <cell r="B419">
            <v>575562.3195</v>
          </cell>
          <cell r="C419">
            <v>559699</v>
          </cell>
          <cell r="D419">
            <v>595043.874</v>
          </cell>
          <cell r="E419">
            <v>580217</v>
          </cell>
          <cell r="F419">
            <v>630394.0105</v>
          </cell>
          <cell r="I419" t="str">
            <v>Maintenance</v>
          </cell>
          <cell r="K419">
            <v>762899.0105</v>
          </cell>
        </row>
        <row r="420">
          <cell r="A420" t="str">
            <v>700 Sundry Services</v>
          </cell>
          <cell r="B420">
            <v>176522</v>
          </cell>
          <cell r="C420">
            <v>109778</v>
          </cell>
          <cell r="D420">
            <v>272113</v>
          </cell>
          <cell r="E420">
            <v>130749</v>
          </cell>
          <cell r="F420">
            <v>228972</v>
          </cell>
          <cell r="I420" t="str">
            <v>Capital</v>
          </cell>
          <cell r="K420">
            <v>4339891.68221261</v>
          </cell>
        </row>
        <row r="421">
          <cell r="A421" t="str">
            <v>900 Capital Outlay</v>
          </cell>
          <cell r="B421">
            <v>108311</v>
          </cell>
          <cell r="C421">
            <v>190097</v>
          </cell>
          <cell r="D421">
            <v>302800</v>
          </cell>
          <cell r="E421">
            <v>212364</v>
          </cell>
          <cell r="F421">
            <v>120611</v>
          </cell>
          <cell r="I421" t="str">
            <v>Sundry Svcs</v>
          </cell>
          <cell r="K421">
            <v>120611</v>
          </cell>
        </row>
        <row r="422">
          <cell r="A422" t="str">
            <v>Gross Expenditures</v>
          </cell>
          <cell r="B422">
            <v>3700566.3194999998</v>
          </cell>
          <cell r="C422">
            <v>3581281</v>
          </cell>
          <cell r="D422">
            <v>4406403.874</v>
          </cell>
          <cell r="E422">
            <v>4048995.5</v>
          </cell>
          <cell r="F422">
            <v>4339891.68221261</v>
          </cell>
          <cell r="I422" t="str">
            <v>Misc Svcs</v>
          </cell>
          <cell r="K422">
            <v>228972</v>
          </cell>
        </row>
        <row r="423">
          <cell r="A423" t="str">
            <v>Less Reimbursements</v>
          </cell>
          <cell r="B423">
            <v>-596515</v>
          </cell>
          <cell r="C423">
            <v>-579714</v>
          </cell>
          <cell r="D423">
            <v>-707036</v>
          </cell>
          <cell r="E423">
            <v>-693811</v>
          </cell>
          <cell r="F423">
            <v>-663159.9034989276</v>
          </cell>
        </row>
        <row r="424">
          <cell r="A424" t="str">
            <v>Net Expenditures</v>
          </cell>
          <cell r="B424">
            <v>3104051.3194999998</v>
          </cell>
          <cell r="C424">
            <v>3001567</v>
          </cell>
          <cell r="D424">
            <v>3699367.874</v>
          </cell>
          <cell r="E424">
            <v>3355184.5</v>
          </cell>
          <cell r="F424">
            <v>3676731.778713683</v>
          </cell>
        </row>
        <row r="427">
          <cell r="I427" t="str">
            <v>IMPACT CHART 5</v>
          </cell>
        </row>
        <row r="429">
          <cell r="K429" t="str">
            <v>Rev</v>
          </cell>
          <cell r="L429" t="str">
            <v>Exp</v>
          </cell>
          <cell r="M429" t="str">
            <v>Net</v>
          </cell>
          <cell r="P429" t="str">
            <v>Rev</v>
          </cell>
          <cell r="Q429" t="str">
            <v>Exp</v>
          </cell>
          <cell r="R429" t="str">
            <v>Net</v>
          </cell>
          <cell r="T429" t="str">
            <v>Rev</v>
          </cell>
          <cell r="U429" t="str">
            <v>Exp</v>
          </cell>
          <cell r="V429" t="str">
            <v>Xfer</v>
          </cell>
        </row>
        <row r="430">
          <cell r="H430" t="str">
            <v>Revenue</v>
          </cell>
          <cell r="I430" t="str">
            <v>GF</v>
          </cell>
          <cell r="K430">
            <v>2112720</v>
          </cell>
          <cell r="L430">
            <v>2195109</v>
          </cell>
          <cell r="P430">
            <v>2162208</v>
          </cell>
          <cell r="Q430">
            <v>2181524</v>
          </cell>
          <cell r="T430">
            <v>2159201</v>
          </cell>
          <cell r="U430">
            <v>2372502</v>
          </cell>
        </row>
        <row r="431">
          <cell r="I431" t="str">
            <v>San</v>
          </cell>
          <cell r="K431">
            <v>425551</v>
          </cell>
          <cell r="L431">
            <v>284417</v>
          </cell>
          <cell r="M431">
            <v>141134</v>
          </cell>
          <cell r="P431">
            <v>423860</v>
          </cell>
          <cell r="Q431">
            <v>249542</v>
          </cell>
          <cell r="R431">
            <v>174318</v>
          </cell>
          <cell r="T431">
            <v>117593</v>
          </cell>
          <cell r="U431">
            <v>0</v>
          </cell>
          <cell r="V431">
            <v>117593</v>
          </cell>
        </row>
        <row r="433">
          <cell r="H433" t="str">
            <v>Expend</v>
          </cell>
        </row>
        <row r="434">
          <cell r="I434" t="str">
            <v>GF</v>
          </cell>
        </row>
        <row r="435">
          <cell r="I435" t="str">
            <v>San</v>
          </cell>
        </row>
        <row r="438">
          <cell r="A438" t="str">
            <v>GENERAL FUND</v>
          </cell>
        </row>
        <row r="439">
          <cell r="A439" t="str">
            <v>TRENDS      FISCAL YEAR 2008 - 2009</v>
          </cell>
        </row>
        <row r="442">
          <cell r="A442" t="str">
            <v> Excess (deficiency) of  Revenues over Expenditures</v>
          </cell>
        </row>
        <row r="443">
          <cell r="H443" t="str">
            <v>Year</v>
          </cell>
          <cell r="I443" t="str">
            <v>Budgeted</v>
          </cell>
          <cell r="J443" t="str">
            <v>Actual</v>
          </cell>
          <cell r="K443" t="str">
            <v>Difference</v>
          </cell>
        </row>
        <row r="444">
          <cell r="H444" t="str">
            <v>91-92</v>
          </cell>
          <cell r="I444">
            <v>-82328</v>
          </cell>
          <cell r="J444">
            <v>162372</v>
          </cell>
          <cell r="K444">
            <v>244700</v>
          </cell>
        </row>
        <row r="445">
          <cell r="H445" t="str">
            <v>92-93</v>
          </cell>
          <cell r="I445">
            <v>-133419</v>
          </cell>
          <cell r="J445">
            <v>37188</v>
          </cell>
          <cell r="K445">
            <v>170607</v>
          </cell>
        </row>
        <row r="446">
          <cell r="H446" t="str">
            <v>93-94</v>
          </cell>
          <cell r="I446">
            <v>-196469</v>
          </cell>
          <cell r="J446">
            <v>85390</v>
          </cell>
          <cell r="K446">
            <v>281859</v>
          </cell>
        </row>
        <row r="447">
          <cell r="H447" t="str">
            <v>94-95</v>
          </cell>
          <cell r="I447">
            <v>-204087</v>
          </cell>
          <cell r="J447">
            <v>-124450</v>
          </cell>
          <cell r="K447">
            <v>79637</v>
          </cell>
        </row>
        <row r="448">
          <cell r="H448" t="str">
            <v>95-96</v>
          </cell>
          <cell r="I448">
            <v>-63562</v>
          </cell>
          <cell r="J448">
            <v>35261</v>
          </cell>
          <cell r="K448">
            <v>98823</v>
          </cell>
        </row>
        <row r="449">
          <cell r="H449" t="str">
            <v>96-97</v>
          </cell>
          <cell r="I449">
            <v>-65559</v>
          </cell>
          <cell r="J449">
            <v>57139</v>
          </cell>
          <cell r="K449">
            <v>122698</v>
          </cell>
        </row>
        <row r="450">
          <cell r="H450" t="str">
            <v>97-98</v>
          </cell>
          <cell r="I450">
            <v>-59867</v>
          </cell>
          <cell r="J450">
            <v>100872</v>
          </cell>
          <cell r="K450">
            <v>160739</v>
          </cell>
        </row>
        <row r="451">
          <cell r="H451" t="str">
            <v>98-99</v>
          </cell>
          <cell r="I451">
            <v>-165785</v>
          </cell>
          <cell r="J451">
            <v>38284</v>
          </cell>
          <cell r="K451">
            <v>204069</v>
          </cell>
        </row>
        <row r="452">
          <cell r="H452" t="str">
            <v>03-04</v>
          </cell>
          <cell r="I452">
            <v>-85277</v>
          </cell>
          <cell r="J452">
            <v>304313</v>
          </cell>
          <cell r="K452">
            <v>389590</v>
          </cell>
        </row>
        <row r="453">
          <cell r="H453" t="str">
            <v>04-05</v>
          </cell>
          <cell r="I453">
            <v>-102414.31949999975</v>
          </cell>
          <cell r="J453">
            <v>140805</v>
          </cell>
        </row>
        <row r="455">
          <cell r="H455" t="str">
            <v>average</v>
          </cell>
          <cell r="I455">
            <v>-117372.55555555556</v>
          </cell>
          <cell r="J455">
            <v>77374.33333333333</v>
          </cell>
          <cell r="K455">
            <v>194746.88888888888</v>
          </cell>
        </row>
        <row r="468">
          <cell r="A468" t="str">
            <v>Additional Cost Items</v>
          </cell>
          <cell r="C468" t="str">
            <v>FY 99-01</v>
          </cell>
          <cell r="D468" t="str">
            <v>FY 00-01</v>
          </cell>
          <cell r="E468" t="str">
            <v>FY 01-02</v>
          </cell>
        </row>
        <row r="470">
          <cell r="A470" t="str">
            <v>Heat and Fuel (Natural Gas for heating)</v>
          </cell>
          <cell r="B470">
            <v>607</v>
          </cell>
          <cell r="C470">
            <v>18089</v>
          </cell>
          <cell r="D470">
            <v>18750</v>
          </cell>
          <cell r="E470">
            <v>20215</v>
          </cell>
        </row>
        <row r="471">
          <cell r="A471" t="str">
            <v>Light &amp; Power</v>
          </cell>
          <cell r="B471">
            <v>608</v>
          </cell>
          <cell r="C471">
            <v>300954</v>
          </cell>
          <cell r="D471">
            <v>286850</v>
          </cell>
          <cell r="E471">
            <v>293550</v>
          </cell>
        </row>
        <row r="472">
          <cell r="A472" t="str">
            <v>Motor Fuel &amp; Oil</v>
          </cell>
          <cell r="B472">
            <v>203</v>
          </cell>
          <cell r="C472">
            <v>78825</v>
          </cell>
          <cell r="D472">
            <v>105580</v>
          </cell>
          <cell r="E472">
            <v>104150</v>
          </cell>
        </row>
        <row r="1374">
          <cell r="Y1374" t="str">
            <v>Date Due</v>
          </cell>
          <cell r="Z1374" t="str">
            <v>Amount</v>
          </cell>
          <cell r="AA1374" t="str">
            <v>Rate</v>
          </cell>
          <cell r="AB1374" t="str">
            <v>Interest</v>
          </cell>
          <cell r="AC1374" t="str">
            <v>Total</v>
          </cell>
        </row>
        <row r="1375">
          <cell r="Y1375" t="str">
            <v>12/18/63</v>
          </cell>
          <cell r="Z1375">
            <v>74</v>
          </cell>
          <cell r="AA1375">
            <v>0.06</v>
          </cell>
          <cell r="AB1375">
            <v>0.364931506849315</v>
          </cell>
          <cell r="AC1375">
            <v>74.36493150684932</v>
          </cell>
        </row>
        <row r="1376">
          <cell r="Y1376" t="str">
            <v>12/18/64</v>
          </cell>
          <cell r="Z1376">
            <v>74</v>
          </cell>
          <cell r="AA1376">
            <v>0.06</v>
          </cell>
          <cell r="AB1376">
            <v>4.804931506849314</v>
          </cell>
          <cell r="AC1376">
            <v>78.80493150684931</v>
          </cell>
        </row>
        <row r="1377">
          <cell r="Y1377" t="str">
            <v>12/18/65</v>
          </cell>
          <cell r="Z1377">
            <v>74</v>
          </cell>
          <cell r="AA1377">
            <v>0.06</v>
          </cell>
          <cell r="AB1377">
            <v>8.75835616438356</v>
          </cell>
          <cell r="AC1377">
            <v>82.75835616438356</v>
          </cell>
        </row>
        <row r="1379">
          <cell r="AB1379" t="str">
            <v>Subtotal</v>
          </cell>
          <cell r="AC1379">
            <v>235.9282191780822</v>
          </cell>
        </row>
        <row r="1381">
          <cell r="Y1381">
            <v>66</v>
          </cell>
          <cell r="Z1381">
            <v>235.9282191780822</v>
          </cell>
          <cell r="AA1381">
            <v>0.1</v>
          </cell>
          <cell r="AB1381">
            <v>23.592821917808223</v>
          </cell>
        </row>
        <row r="1382">
          <cell r="Y1382">
            <v>67</v>
          </cell>
          <cell r="Z1382">
            <v>235.9282191780822</v>
          </cell>
          <cell r="AA1382">
            <v>0.1</v>
          </cell>
          <cell r="AB1382">
            <v>23.592821917808223</v>
          </cell>
        </row>
        <row r="1383">
          <cell r="Y1383">
            <v>68</v>
          </cell>
          <cell r="Z1383">
            <v>235.9282191780822</v>
          </cell>
          <cell r="AA1383">
            <v>0.1</v>
          </cell>
          <cell r="AB1383">
            <v>23.592821917808223</v>
          </cell>
        </row>
        <row r="1384">
          <cell r="Y1384">
            <v>69</v>
          </cell>
          <cell r="Z1384">
            <v>235.9282191780822</v>
          </cell>
          <cell r="AA1384">
            <v>0.1</v>
          </cell>
          <cell r="AB1384">
            <v>23.592821917808223</v>
          </cell>
        </row>
        <row r="1385">
          <cell r="Y1385">
            <v>70</v>
          </cell>
          <cell r="Z1385">
            <v>235.9282191780822</v>
          </cell>
          <cell r="AA1385">
            <v>0.1</v>
          </cell>
          <cell r="AB1385">
            <v>23.592821917808223</v>
          </cell>
        </row>
        <row r="1386">
          <cell r="Y1386">
            <v>71</v>
          </cell>
          <cell r="Z1386">
            <v>235.9282191780822</v>
          </cell>
          <cell r="AA1386">
            <v>0.1</v>
          </cell>
          <cell r="AB1386">
            <v>23.592821917808223</v>
          </cell>
        </row>
        <row r="1387">
          <cell r="Y1387">
            <v>72</v>
          </cell>
          <cell r="Z1387">
            <v>235.9282191780822</v>
          </cell>
          <cell r="AA1387">
            <v>0.1</v>
          </cell>
          <cell r="AB1387">
            <v>23.592821917808223</v>
          </cell>
        </row>
        <row r="1388">
          <cell r="Y1388">
            <v>73</v>
          </cell>
          <cell r="Z1388">
            <v>235.9282191780822</v>
          </cell>
          <cell r="AA1388">
            <v>0.1</v>
          </cell>
          <cell r="AB1388">
            <v>23.592821917808223</v>
          </cell>
        </row>
        <row r="1389">
          <cell r="Y1389">
            <v>74</v>
          </cell>
          <cell r="Z1389">
            <v>235.9282191780822</v>
          </cell>
          <cell r="AA1389">
            <v>0.1</v>
          </cell>
          <cell r="AB1389">
            <v>23.592821917808223</v>
          </cell>
        </row>
        <row r="1390">
          <cell r="Y1390">
            <v>75</v>
          </cell>
          <cell r="Z1390">
            <v>235.9282191780822</v>
          </cell>
          <cell r="AA1390">
            <v>0.1</v>
          </cell>
          <cell r="AB1390">
            <v>23.592821917808223</v>
          </cell>
        </row>
        <row r="1391">
          <cell r="Y1391">
            <v>76</v>
          </cell>
          <cell r="Z1391">
            <v>235.9282191780822</v>
          </cell>
          <cell r="AA1391">
            <v>0.1</v>
          </cell>
          <cell r="AB1391">
            <v>23.592821917808223</v>
          </cell>
        </row>
        <row r="1392">
          <cell r="Y1392">
            <v>77</v>
          </cell>
          <cell r="Z1392">
            <v>235.9282191780822</v>
          </cell>
          <cell r="AA1392">
            <v>0.1</v>
          </cell>
          <cell r="AB1392">
            <v>23.592821917808223</v>
          </cell>
        </row>
        <row r="1393">
          <cell r="Y1393">
            <v>78</v>
          </cell>
          <cell r="Z1393">
            <v>235.9282191780822</v>
          </cell>
          <cell r="AA1393">
            <v>0.1</v>
          </cell>
          <cell r="AB1393">
            <v>23.592821917808223</v>
          </cell>
        </row>
        <row r="1394">
          <cell r="Y1394">
            <v>79</v>
          </cell>
          <cell r="Z1394">
            <v>235.9282191780822</v>
          </cell>
          <cell r="AA1394">
            <v>0.1</v>
          </cell>
          <cell r="AB1394">
            <v>23.592821917808223</v>
          </cell>
        </row>
        <row r="1395">
          <cell r="Y1395">
            <v>80</v>
          </cell>
          <cell r="Z1395">
            <v>235.9282191780822</v>
          </cell>
          <cell r="AA1395">
            <v>0.1</v>
          </cell>
          <cell r="AB1395">
            <v>23.592821917808223</v>
          </cell>
        </row>
        <row r="1396">
          <cell r="Y1396">
            <v>81</v>
          </cell>
          <cell r="Z1396">
            <v>235.9282191780822</v>
          </cell>
          <cell r="AA1396">
            <v>0.1</v>
          </cell>
          <cell r="AB1396">
            <v>23.592821917808223</v>
          </cell>
        </row>
        <row r="1397">
          <cell r="Y1397">
            <v>82</v>
          </cell>
          <cell r="Z1397">
            <v>235.9282191780822</v>
          </cell>
          <cell r="AA1397">
            <v>0.1</v>
          </cell>
          <cell r="AB1397">
            <v>23.592821917808223</v>
          </cell>
        </row>
        <row r="1398">
          <cell r="Y1398">
            <v>83</v>
          </cell>
          <cell r="Z1398">
            <v>235.9282191780822</v>
          </cell>
          <cell r="AA1398">
            <v>0.1</v>
          </cell>
          <cell r="AB1398">
            <v>23.592821917808223</v>
          </cell>
        </row>
        <row r="1399">
          <cell r="Y1399">
            <v>84</v>
          </cell>
          <cell r="Z1399">
            <v>235.9282191780822</v>
          </cell>
          <cell r="AA1399">
            <v>0.1</v>
          </cell>
          <cell r="AB1399">
            <v>23.592821917808223</v>
          </cell>
        </row>
        <row r="1400">
          <cell r="Y1400">
            <v>85</v>
          </cell>
          <cell r="Z1400">
            <v>235.9282191780822</v>
          </cell>
          <cell r="AA1400">
            <v>0.1</v>
          </cell>
          <cell r="AB1400">
            <v>23.592821917808223</v>
          </cell>
        </row>
        <row r="1401">
          <cell r="Y1401">
            <v>86</v>
          </cell>
          <cell r="Z1401">
            <v>235.9282191780822</v>
          </cell>
          <cell r="AA1401">
            <v>0.1</v>
          </cell>
          <cell r="AB1401">
            <v>23.592821917808223</v>
          </cell>
        </row>
        <row r="1402">
          <cell r="Y1402">
            <v>87</v>
          </cell>
          <cell r="Z1402">
            <v>235.9282191780822</v>
          </cell>
          <cell r="AA1402">
            <v>0.1</v>
          </cell>
          <cell r="AB1402">
            <v>23.592821917808223</v>
          </cell>
        </row>
        <row r="1403">
          <cell r="Y1403">
            <v>88</v>
          </cell>
          <cell r="Z1403">
            <v>235.9282191780822</v>
          </cell>
          <cell r="AA1403">
            <v>0.1</v>
          </cell>
          <cell r="AB1403">
            <v>23.592821917808223</v>
          </cell>
        </row>
        <row r="1404">
          <cell r="Y1404">
            <v>89</v>
          </cell>
          <cell r="Z1404">
            <v>235.9282191780822</v>
          </cell>
          <cell r="AA1404">
            <v>0.1</v>
          </cell>
          <cell r="AB1404">
            <v>23.592821917808223</v>
          </cell>
        </row>
        <row r="1405">
          <cell r="Y1405">
            <v>90</v>
          </cell>
          <cell r="Z1405">
            <v>235.9282191780822</v>
          </cell>
          <cell r="AA1405">
            <v>0.1</v>
          </cell>
          <cell r="AB1405">
            <v>23.592821917808223</v>
          </cell>
        </row>
        <row r="1406">
          <cell r="Y1406">
            <v>91</v>
          </cell>
          <cell r="Z1406">
            <v>235.9282191780822</v>
          </cell>
          <cell r="AA1406">
            <v>0.1</v>
          </cell>
          <cell r="AB1406">
            <v>23.592821917808223</v>
          </cell>
        </row>
        <row r="1407">
          <cell r="Y1407">
            <v>92</v>
          </cell>
          <cell r="Z1407">
            <v>235.9282191780822</v>
          </cell>
          <cell r="AA1407">
            <v>0.1</v>
          </cell>
          <cell r="AB1407">
            <v>23.592821917808223</v>
          </cell>
        </row>
        <row r="1408">
          <cell r="Y1408">
            <v>93</v>
          </cell>
          <cell r="Z1408">
            <v>235.9282191780822</v>
          </cell>
          <cell r="AA1408">
            <v>0.1</v>
          </cell>
          <cell r="AB1408">
            <v>23.592821917808223</v>
          </cell>
        </row>
        <row r="1409">
          <cell r="Y1409">
            <v>94</v>
          </cell>
          <cell r="Z1409">
            <v>235.9282191780822</v>
          </cell>
          <cell r="AA1409">
            <v>0.1</v>
          </cell>
          <cell r="AB1409">
            <v>23.592821917808223</v>
          </cell>
        </row>
        <row r="1410">
          <cell r="Y1410">
            <v>95</v>
          </cell>
          <cell r="Z1410">
            <v>235.9282191780822</v>
          </cell>
          <cell r="AA1410">
            <v>0.1</v>
          </cell>
          <cell r="AB1410">
            <v>23.592821917808223</v>
          </cell>
        </row>
        <row r="1411">
          <cell r="Y1411">
            <v>96</v>
          </cell>
          <cell r="Z1411">
            <v>235.9282191780822</v>
          </cell>
          <cell r="AA1411">
            <v>0.1</v>
          </cell>
          <cell r="AB1411">
            <v>23.592821917808223</v>
          </cell>
        </row>
        <row r="1412">
          <cell r="Y1412">
            <v>97</v>
          </cell>
          <cell r="Z1412">
            <v>235.9282191780822</v>
          </cell>
          <cell r="AA1412">
            <v>0.1</v>
          </cell>
          <cell r="AB1412">
            <v>23.592821917808223</v>
          </cell>
        </row>
        <row r="1413">
          <cell r="Y1413">
            <v>98</v>
          </cell>
          <cell r="Z1413">
            <v>235.9282191780822</v>
          </cell>
          <cell r="AA1413">
            <v>0.1</v>
          </cell>
          <cell r="AB1413">
            <v>23.592821917808223</v>
          </cell>
        </row>
        <row r="1414">
          <cell r="Y1414">
            <v>99</v>
          </cell>
          <cell r="Z1414">
            <v>235.9282191780822</v>
          </cell>
          <cell r="AA1414">
            <v>0.1</v>
          </cell>
          <cell r="AB1414">
            <v>23.592821917808223</v>
          </cell>
        </row>
        <row r="1415">
          <cell r="Y1415" t="str">
            <v>00 to date</v>
          </cell>
          <cell r="AB1415">
            <v>6.59</v>
          </cell>
          <cell r="AE1415">
            <v>6.04</v>
          </cell>
          <cell r="AF1415" t="str">
            <v>per day</v>
          </cell>
        </row>
        <row r="1416">
          <cell r="AB1416" t="str">
            <v>Subtotal</v>
          </cell>
          <cell r="AC1416">
            <v>808.74594520548</v>
          </cell>
        </row>
        <row r="1418">
          <cell r="AA1418" t="str">
            <v>Total due</v>
          </cell>
          <cell r="AC1418">
            <v>1044.6741643835621</v>
          </cell>
        </row>
        <row r="1420">
          <cell r="AB1420" t="str">
            <v>per day</v>
          </cell>
          <cell r="AC1420">
            <v>0.0604</v>
          </cell>
        </row>
      </sheetData>
      <sheetData sheetId="1">
        <row r="7">
          <cell r="F7">
            <v>1253535.5134444004</v>
          </cell>
        </row>
      </sheetData>
      <sheetData sheetId="2">
        <row r="49">
          <cell r="J49">
            <v>893542.3333333333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04VS.XLS"/>
      <sheetName val="5041.XLS"/>
      <sheetName val="5042.XLS"/>
      <sheetName val="Personnel"/>
    </sheetNames>
    <sheetDataSet>
      <sheetData sheetId="0">
        <row r="9">
          <cell r="C9">
            <v>131338</v>
          </cell>
          <cell r="D9">
            <v>121080</v>
          </cell>
          <cell r="E9">
            <v>140267</v>
          </cell>
          <cell r="F9">
            <v>141849</v>
          </cell>
          <cell r="G9">
            <v>146690.50296890232</v>
          </cell>
        </row>
        <row r="10">
          <cell r="C10">
            <v>17100</v>
          </cell>
          <cell r="D10">
            <v>27000</v>
          </cell>
          <cell r="E10">
            <v>16700</v>
          </cell>
          <cell r="F10">
            <v>13434</v>
          </cell>
          <cell r="G10">
            <v>10300</v>
          </cell>
        </row>
        <row r="11">
          <cell r="C11">
            <v>2800</v>
          </cell>
          <cell r="D11">
            <v>2787</v>
          </cell>
          <cell r="E11">
            <v>3400</v>
          </cell>
          <cell r="F11">
            <v>4100</v>
          </cell>
          <cell r="G11">
            <v>3100</v>
          </cell>
        </row>
        <row r="12">
          <cell r="C12">
            <v>2055</v>
          </cell>
          <cell r="D12">
            <v>1673</v>
          </cell>
          <cell r="E12">
            <v>2075</v>
          </cell>
          <cell r="F12">
            <v>1215</v>
          </cell>
          <cell r="G12">
            <v>2075</v>
          </cell>
        </row>
        <row r="13">
          <cell r="C13">
            <v>12120</v>
          </cell>
          <cell r="D13">
            <v>14417</v>
          </cell>
          <cell r="E13">
            <v>13749.6725</v>
          </cell>
          <cell r="F13">
            <v>14030</v>
          </cell>
          <cell r="G13">
            <v>14624.6725</v>
          </cell>
        </row>
        <row r="14">
          <cell r="C14">
            <v>170</v>
          </cell>
          <cell r="D14">
            <v>0</v>
          </cell>
          <cell r="E14">
            <v>170</v>
          </cell>
          <cell r="F14">
            <v>350</v>
          </cell>
          <cell r="G14">
            <v>170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165583</v>
          </cell>
          <cell r="D16">
            <v>166957</v>
          </cell>
          <cell r="E16">
            <v>176361.6725</v>
          </cell>
          <cell r="F16">
            <v>174978</v>
          </cell>
          <cell r="G16">
            <v>176960.17546890234</v>
          </cell>
        </row>
        <row r="17">
          <cell r="C17">
            <v>-105927</v>
          </cell>
          <cell r="D17">
            <v>-105927</v>
          </cell>
          <cell r="E17">
            <v>-112842</v>
          </cell>
          <cell r="F17">
            <v>-112842</v>
          </cell>
          <cell r="G17">
            <v>-109370.60356243404</v>
          </cell>
        </row>
        <row r="18">
          <cell r="C18">
            <v>59656</v>
          </cell>
          <cell r="D18">
            <v>61030</v>
          </cell>
          <cell r="E18">
            <v>63519.672499999986</v>
          </cell>
          <cell r="F18">
            <v>62136</v>
          </cell>
          <cell r="G18">
            <v>67589.57190646829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2GG.XLS"/>
      <sheetName val="5021.XLS"/>
      <sheetName val="5022.XLS"/>
      <sheetName val="5023.XLS"/>
      <sheetName val="5024.XLS"/>
      <sheetName val="Personnel"/>
    </sheetNames>
    <sheetDataSet>
      <sheetData sheetId="0">
        <row r="9">
          <cell r="C9">
            <v>68990</v>
          </cell>
          <cell r="D9">
            <v>64463</v>
          </cell>
          <cell r="E9">
            <v>70922</v>
          </cell>
          <cell r="F9">
            <v>63328.5</v>
          </cell>
          <cell r="G9">
            <v>64382.565124000015</v>
          </cell>
        </row>
        <row r="10">
          <cell r="C10">
            <v>7700</v>
          </cell>
          <cell r="D10">
            <v>5946</v>
          </cell>
          <cell r="E10">
            <v>7200</v>
          </cell>
          <cell r="F10">
            <v>5610</v>
          </cell>
          <cell r="G10">
            <v>6550</v>
          </cell>
        </row>
        <row r="11">
          <cell r="C11">
            <v>8350</v>
          </cell>
          <cell r="D11">
            <v>15077</v>
          </cell>
          <cell r="E11">
            <v>18300</v>
          </cell>
          <cell r="F11">
            <v>27800</v>
          </cell>
          <cell r="G11">
            <v>19900</v>
          </cell>
        </row>
        <row r="12">
          <cell r="C12">
            <v>12400</v>
          </cell>
          <cell r="D12">
            <v>13937</v>
          </cell>
          <cell r="E12">
            <v>13400</v>
          </cell>
          <cell r="F12">
            <v>15100</v>
          </cell>
          <cell r="G12">
            <v>15400</v>
          </cell>
        </row>
        <row r="13">
          <cell r="C13">
            <v>83695</v>
          </cell>
          <cell r="D13">
            <v>87628</v>
          </cell>
          <cell r="E13">
            <v>93518.11</v>
          </cell>
          <cell r="F13">
            <v>88198</v>
          </cell>
          <cell r="G13">
            <v>110800</v>
          </cell>
        </row>
        <row r="14">
          <cell r="C14">
            <v>126802</v>
          </cell>
          <cell r="D14">
            <v>41296</v>
          </cell>
          <cell r="E14">
            <v>59302</v>
          </cell>
          <cell r="F14">
            <v>38810</v>
          </cell>
          <cell r="G14">
            <v>57702</v>
          </cell>
        </row>
        <row r="15">
          <cell r="C15">
            <v>0</v>
          </cell>
          <cell r="D15">
            <v>0</v>
          </cell>
          <cell r="E15">
            <v>500</v>
          </cell>
          <cell r="F15">
            <v>0</v>
          </cell>
          <cell r="G15">
            <v>800</v>
          </cell>
        </row>
        <row r="16">
          <cell r="C16">
            <v>307937</v>
          </cell>
          <cell r="D16">
            <v>228347</v>
          </cell>
          <cell r="E16">
            <v>263142.11</v>
          </cell>
          <cell r="F16">
            <v>238846.5</v>
          </cell>
          <cell r="G16">
            <v>275534.565124</v>
          </cell>
        </row>
        <row r="17">
          <cell r="C17">
            <v>-43872</v>
          </cell>
          <cell r="D17">
            <v>-37872</v>
          </cell>
          <cell r="E17">
            <v>-93984</v>
          </cell>
          <cell r="F17">
            <v>-93984</v>
          </cell>
          <cell r="G17">
            <v>-57522.5</v>
          </cell>
        </row>
        <row r="18">
          <cell r="C18">
            <v>264065</v>
          </cell>
          <cell r="D18">
            <v>190475</v>
          </cell>
          <cell r="E18">
            <v>169158.11</v>
          </cell>
          <cell r="F18">
            <v>144862.5</v>
          </cell>
          <cell r="G18">
            <v>218012.06512400002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6PD.XLS"/>
      <sheetName val="5061.XLS"/>
      <sheetName val="5062.XLS"/>
      <sheetName val="5063.XLS"/>
      <sheetName val="5064.XLS"/>
      <sheetName val="5065.XLS"/>
      <sheetName val="5066.XLS"/>
      <sheetName val="5067.XLS"/>
      <sheetName val="Personnel"/>
    </sheetNames>
    <sheetDataSet>
      <sheetData sheetId="0">
        <row r="9">
          <cell r="C9">
            <v>1108792</v>
          </cell>
          <cell r="D9">
            <v>1107167</v>
          </cell>
          <cell r="E9">
            <v>1214993</v>
          </cell>
          <cell r="F9">
            <v>1208523</v>
          </cell>
          <cell r="G9">
            <v>1266843.5915865456</v>
          </cell>
        </row>
        <row r="10">
          <cell r="C10">
            <v>51450</v>
          </cell>
          <cell r="D10">
            <v>53135</v>
          </cell>
          <cell r="E10">
            <v>52775</v>
          </cell>
          <cell r="F10">
            <v>62415</v>
          </cell>
          <cell r="G10">
            <v>57575</v>
          </cell>
        </row>
        <row r="11">
          <cell r="C11">
            <v>3700</v>
          </cell>
          <cell r="D11">
            <v>1838</v>
          </cell>
          <cell r="E11">
            <v>27300</v>
          </cell>
          <cell r="F11">
            <v>10300</v>
          </cell>
          <cell r="G11">
            <v>5300</v>
          </cell>
        </row>
        <row r="12">
          <cell r="C12">
            <v>43300</v>
          </cell>
          <cell r="D12">
            <v>35606</v>
          </cell>
          <cell r="E12">
            <v>49000</v>
          </cell>
          <cell r="F12">
            <v>30400</v>
          </cell>
          <cell r="G12">
            <v>39000</v>
          </cell>
        </row>
        <row r="13">
          <cell r="C13">
            <v>67450.306</v>
          </cell>
          <cell r="D13">
            <v>67610</v>
          </cell>
          <cell r="E13">
            <v>73425.306</v>
          </cell>
          <cell r="F13">
            <v>69501</v>
          </cell>
          <cell r="G13">
            <v>77715.306</v>
          </cell>
        </row>
        <row r="14">
          <cell r="C14">
            <v>3850</v>
          </cell>
          <cell r="D14">
            <v>2212</v>
          </cell>
          <cell r="E14">
            <v>3150</v>
          </cell>
          <cell r="F14">
            <v>2125</v>
          </cell>
          <cell r="G14">
            <v>3150</v>
          </cell>
        </row>
        <row r="15">
          <cell r="C15">
            <v>12400</v>
          </cell>
          <cell r="D15">
            <v>19257</v>
          </cell>
          <cell r="E15">
            <v>30800</v>
          </cell>
          <cell r="F15">
            <v>32100</v>
          </cell>
          <cell r="G15">
            <v>31400</v>
          </cell>
        </row>
        <row r="16">
          <cell r="C16">
            <v>1290942.306</v>
          </cell>
          <cell r="D16">
            <v>1286825</v>
          </cell>
          <cell r="E16">
            <v>1451443.306</v>
          </cell>
          <cell r="F16">
            <v>1415364</v>
          </cell>
          <cell r="G16">
            <v>1480983.8975865457</v>
          </cell>
        </row>
        <row r="17">
          <cell r="C17">
            <v>-54780</v>
          </cell>
          <cell r="D17">
            <v>-53980</v>
          </cell>
          <cell r="E17">
            <v>-63392</v>
          </cell>
          <cell r="F17">
            <v>-63392</v>
          </cell>
          <cell r="G17">
            <v>-51483.147645662386</v>
          </cell>
        </row>
        <row r="18">
          <cell r="C18">
            <v>1236162.306</v>
          </cell>
          <cell r="D18">
            <v>1232845</v>
          </cell>
          <cell r="E18">
            <v>1388051.306</v>
          </cell>
          <cell r="F18">
            <v>1351972</v>
          </cell>
          <cell r="G18">
            <v>1429500.7499408834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01AD.XLS"/>
      <sheetName val="5011.XLS"/>
      <sheetName val="5012.XLS"/>
      <sheetName val="5013.XLS"/>
      <sheetName val="5015.XLS"/>
      <sheetName val="5016.XLS"/>
      <sheetName val="Personnel"/>
    </sheetNames>
    <sheetDataSet>
      <sheetData sheetId="0">
        <row r="9">
          <cell r="C9">
            <v>282431</v>
          </cell>
          <cell r="D9">
            <v>280852</v>
          </cell>
          <cell r="E9">
            <v>296094</v>
          </cell>
          <cell r="F9">
            <v>292792</v>
          </cell>
          <cell r="G9">
            <v>302552.71505500004</v>
          </cell>
        </row>
        <row r="10">
          <cell r="C10">
            <v>7100</v>
          </cell>
          <cell r="D10">
            <v>9888</v>
          </cell>
          <cell r="E10">
            <v>10250</v>
          </cell>
          <cell r="F10">
            <v>8425</v>
          </cell>
          <cell r="G10">
            <v>12050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>
            <v>5349</v>
          </cell>
          <cell r="D12">
            <v>1042</v>
          </cell>
          <cell r="E12">
            <v>6000</v>
          </cell>
          <cell r="F12">
            <v>2550</v>
          </cell>
          <cell r="G12">
            <v>6000</v>
          </cell>
        </row>
        <row r="13">
          <cell r="C13">
            <v>78108</v>
          </cell>
          <cell r="D13">
            <v>64542</v>
          </cell>
          <cell r="E13">
            <v>80956</v>
          </cell>
          <cell r="F13">
            <v>81500</v>
          </cell>
          <cell r="G13">
            <v>93444</v>
          </cell>
        </row>
        <row r="14">
          <cell r="C14">
            <v>8900</v>
          </cell>
          <cell r="D14">
            <v>23885</v>
          </cell>
          <cell r="E14">
            <v>11500</v>
          </cell>
          <cell r="F14">
            <v>14939</v>
          </cell>
          <cell r="G14">
            <v>11200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381888</v>
          </cell>
          <cell r="D16">
            <v>380209</v>
          </cell>
          <cell r="E16">
            <v>404800</v>
          </cell>
          <cell r="F16">
            <v>400206</v>
          </cell>
          <cell r="G16">
            <v>425246.71505500004</v>
          </cell>
        </row>
        <row r="17">
          <cell r="C17">
            <v>-206519</v>
          </cell>
          <cell r="D17">
            <v>-206518</v>
          </cell>
          <cell r="E17">
            <v>-215033</v>
          </cell>
          <cell r="F17">
            <v>-213808</v>
          </cell>
          <cell r="G17">
            <v>-207194.87234748004</v>
          </cell>
        </row>
        <row r="18">
          <cell r="C18">
            <v>175369</v>
          </cell>
          <cell r="D18">
            <v>173691</v>
          </cell>
          <cell r="E18">
            <v>189767</v>
          </cell>
          <cell r="F18">
            <v>186398</v>
          </cell>
          <cell r="G18">
            <v>218051.84270752</v>
          </cell>
        </row>
        <row r="30">
          <cell r="G30">
            <v>219551.84270752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</sheetNames>
    <definedNames>
      <definedName name="Audit" refersTo="=MASTER!$E$33"/>
      <definedName name="LastBud" refersTo="=MASTER!$F$35"/>
      <definedName name="NextBud" refersTo="=MASTER!$E$36"/>
      <definedName name="ThisYr" refersTo="=MASTER!$E$34"/>
    </definedNames>
    <sheetDataSet>
      <sheetData sheetId="0">
        <row r="33">
          <cell r="B33" t="str">
            <v>FY 2006-07</v>
          </cell>
          <cell r="E33" t="str">
            <v>Actual</v>
          </cell>
        </row>
        <row r="34">
          <cell r="B34" t="str">
            <v>FY 2007-08</v>
          </cell>
          <cell r="E34" t="str">
            <v>Estimated</v>
          </cell>
        </row>
        <row r="35">
          <cell r="B35" t="str">
            <v>FY 2008-09</v>
          </cell>
          <cell r="F35" t="str">
            <v>Budgeted</v>
          </cell>
        </row>
        <row r="36">
          <cell r="E36" t="str">
            <v>Proposed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5FD.XLS"/>
      <sheetName val="5051.XLS"/>
      <sheetName val="5052.XLS"/>
      <sheetName val="Personnel"/>
    </sheetNames>
    <sheetDataSet>
      <sheetData sheetId="0">
        <row r="9">
          <cell r="C9">
            <v>352785</v>
          </cell>
          <cell r="D9">
            <v>347687</v>
          </cell>
          <cell r="E9">
            <v>365556</v>
          </cell>
          <cell r="F9">
            <v>361416</v>
          </cell>
          <cell r="G9">
            <v>384455.5766550076</v>
          </cell>
        </row>
        <row r="10">
          <cell r="C10">
            <v>23250</v>
          </cell>
          <cell r="D10">
            <v>19852</v>
          </cell>
          <cell r="E10">
            <v>30500</v>
          </cell>
          <cell r="F10">
            <v>28400</v>
          </cell>
          <cell r="G10">
            <v>34100</v>
          </cell>
        </row>
        <row r="11">
          <cell r="C11">
            <v>1800</v>
          </cell>
          <cell r="D11">
            <v>3407</v>
          </cell>
          <cell r="E11">
            <v>4800</v>
          </cell>
          <cell r="F11">
            <v>4800</v>
          </cell>
          <cell r="G11">
            <v>4800</v>
          </cell>
        </row>
        <row r="12">
          <cell r="C12">
            <v>14000</v>
          </cell>
          <cell r="D12">
            <v>16917</v>
          </cell>
          <cell r="E12">
            <v>15850</v>
          </cell>
          <cell r="F12">
            <v>15825</v>
          </cell>
          <cell r="G12">
            <v>20500</v>
          </cell>
        </row>
        <row r="13">
          <cell r="C13">
            <v>52500</v>
          </cell>
          <cell r="D13">
            <v>44301</v>
          </cell>
          <cell r="E13">
            <v>55100</v>
          </cell>
          <cell r="F13">
            <v>50400</v>
          </cell>
          <cell r="G13">
            <v>55865</v>
          </cell>
        </row>
        <row r="14">
          <cell r="C14">
            <v>32900</v>
          </cell>
          <cell r="D14">
            <v>35328</v>
          </cell>
          <cell r="E14">
            <v>193741</v>
          </cell>
          <cell r="F14">
            <v>71025</v>
          </cell>
          <cell r="G14">
            <v>71600</v>
          </cell>
        </row>
        <row r="15">
          <cell r="C15">
            <v>9911</v>
          </cell>
          <cell r="D15">
            <v>1411</v>
          </cell>
          <cell r="E15">
            <v>11000</v>
          </cell>
          <cell r="F15">
            <v>1411</v>
          </cell>
          <cell r="G15">
            <v>16411</v>
          </cell>
        </row>
        <row r="16">
          <cell r="C16">
            <v>487146</v>
          </cell>
          <cell r="D16">
            <v>468903</v>
          </cell>
          <cell r="E16">
            <v>676547</v>
          </cell>
          <cell r="F16">
            <v>533277</v>
          </cell>
          <cell r="G16">
            <v>587731.5766550077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>
            <v>487146</v>
          </cell>
          <cell r="D18">
            <v>468903</v>
          </cell>
          <cell r="E18">
            <v>676547</v>
          </cell>
          <cell r="F18">
            <v>533277</v>
          </cell>
          <cell r="G18">
            <v>587731.5766550077</v>
          </cell>
        </row>
        <row r="293">
          <cell r="G293">
            <v>132492.6313879173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07ST.XLS"/>
      <sheetName val="5071.XLS"/>
      <sheetName val="5072.XLS"/>
      <sheetName val="5073.XLS"/>
      <sheetName val="5074.XLS"/>
      <sheetName val="Personnel"/>
    </sheetNames>
    <sheetDataSet>
      <sheetData sheetId="0">
        <row r="9">
          <cell r="C9">
            <v>221249</v>
          </cell>
          <cell r="D9">
            <v>190743</v>
          </cell>
          <cell r="E9">
            <v>244432</v>
          </cell>
          <cell r="F9">
            <v>231067</v>
          </cell>
          <cell r="G9">
            <v>263492.56553969975</v>
          </cell>
        </row>
        <row r="10">
          <cell r="C10">
            <v>38525</v>
          </cell>
          <cell r="D10">
            <v>32227</v>
          </cell>
          <cell r="E10">
            <v>40950</v>
          </cell>
          <cell r="F10">
            <v>40225</v>
          </cell>
          <cell r="G10">
            <v>45950</v>
          </cell>
        </row>
        <row r="11">
          <cell r="C11">
            <v>89620</v>
          </cell>
          <cell r="D11">
            <v>69557</v>
          </cell>
          <cell r="E11">
            <v>141700</v>
          </cell>
          <cell r="F11">
            <v>116000</v>
          </cell>
          <cell r="G11">
            <v>170000</v>
          </cell>
        </row>
        <row r="12">
          <cell r="C12">
            <v>30290</v>
          </cell>
          <cell r="D12">
            <v>37041</v>
          </cell>
          <cell r="E12">
            <v>35290</v>
          </cell>
          <cell r="F12">
            <v>35250</v>
          </cell>
          <cell r="G12">
            <v>41290</v>
          </cell>
        </row>
        <row r="13">
          <cell r="C13">
            <v>186273</v>
          </cell>
          <cell r="D13">
            <v>177289</v>
          </cell>
          <cell r="E13">
            <v>190072.772</v>
          </cell>
          <cell r="F13">
            <v>179577</v>
          </cell>
          <cell r="G13">
            <v>180423.0185</v>
          </cell>
        </row>
        <row r="14">
          <cell r="C14">
            <v>100</v>
          </cell>
          <cell r="D14">
            <v>3699</v>
          </cell>
          <cell r="E14">
            <v>50</v>
          </cell>
          <cell r="F14">
            <v>0</v>
          </cell>
          <cell r="G14">
            <v>31384</v>
          </cell>
        </row>
        <row r="15">
          <cell r="C15">
            <v>85000</v>
          </cell>
          <cell r="D15">
            <v>155965</v>
          </cell>
          <cell r="E15">
            <v>196500</v>
          </cell>
          <cell r="F15">
            <v>157500</v>
          </cell>
          <cell r="G15">
            <v>20000</v>
          </cell>
        </row>
        <row r="16">
          <cell r="C16">
            <v>651057</v>
          </cell>
          <cell r="D16">
            <v>666521</v>
          </cell>
          <cell r="E16">
            <v>848994.772</v>
          </cell>
          <cell r="F16">
            <v>759619</v>
          </cell>
          <cell r="G16">
            <v>752539.5840396998</v>
          </cell>
        </row>
        <row r="17">
          <cell r="C17">
            <v>-85214</v>
          </cell>
          <cell r="D17">
            <v>-85214</v>
          </cell>
          <cell r="E17">
            <v>-119268</v>
          </cell>
          <cell r="F17">
            <v>-119268</v>
          </cell>
          <cell r="G17">
            <v>-157493.23994627973</v>
          </cell>
        </row>
        <row r="18">
          <cell r="C18">
            <v>565843</v>
          </cell>
          <cell r="D18">
            <v>581307</v>
          </cell>
          <cell r="E18">
            <v>729726.772</v>
          </cell>
          <cell r="F18">
            <v>640351</v>
          </cell>
          <cell r="G18">
            <v>595046.3440934201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09PK.XLS"/>
      <sheetName val="5091.XLS"/>
      <sheetName val="5092.XLS"/>
      <sheetName val="5093.XLS"/>
      <sheetName val="5094.XLS"/>
      <sheetName val="5095.XLS"/>
      <sheetName val="Personnel"/>
      <sheetName val="5096.XLS"/>
    </sheetNames>
    <sheetDataSet>
      <sheetData sheetId="0">
        <row r="9">
          <cell r="C9">
            <v>214082</v>
          </cell>
          <cell r="D9">
            <v>195761</v>
          </cell>
          <cell r="E9">
            <v>244403</v>
          </cell>
          <cell r="F9">
            <v>238661</v>
          </cell>
          <cell r="G9">
            <v>259817.15478345501</v>
          </cell>
        </row>
        <row r="10">
          <cell r="C10">
            <v>17375</v>
          </cell>
          <cell r="D10">
            <v>17449</v>
          </cell>
          <cell r="E10">
            <v>18350</v>
          </cell>
          <cell r="F10">
            <v>23530</v>
          </cell>
          <cell r="G10">
            <v>27950</v>
          </cell>
        </row>
        <row r="11">
          <cell r="C11">
            <v>66400</v>
          </cell>
          <cell r="D11">
            <v>43608</v>
          </cell>
          <cell r="E11">
            <v>157900</v>
          </cell>
          <cell r="F11">
            <v>131750</v>
          </cell>
          <cell r="G11">
            <v>141600</v>
          </cell>
        </row>
        <row r="12">
          <cell r="C12">
            <v>17940</v>
          </cell>
          <cell r="D12">
            <v>5967</v>
          </cell>
          <cell r="E12">
            <v>8040</v>
          </cell>
          <cell r="F12">
            <v>10900</v>
          </cell>
          <cell r="G12">
            <v>8240</v>
          </cell>
        </row>
        <row r="13">
          <cell r="C13">
            <v>95416.0135</v>
          </cell>
          <cell r="D13">
            <v>103912</v>
          </cell>
          <cell r="E13">
            <v>88222.0135</v>
          </cell>
          <cell r="F13">
            <v>97011</v>
          </cell>
          <cell r="G13">
            <v>97522.0135</v>
          </cell>
        </row>
        <row r="14">
          <cell r="C14">
            <v>3800</v>
          </cell>
          <cell r="D14">
            <v>3358</v>
          </cell>
          <cell r="E14">
            <v>4200</v>
          </cell>
          <cell r="F14">
            <v>3500</v>
          </cell>
          <cell r="G14">
            <v>53766</v>
          </cell>
        </row>
        <row r="15">
          <cell r="C15">
            <v>1000</v>
          </cell>
          <cell r="D15">
            <v>13464</v>
          </cell>
          <cell r="E15">
            <v>64000</v>
          </cell>
          <cell r="F15">
            <v>21353</v>
          </cell>
          <cell r="G15">
            <v>52000</v>
          </cell>
        </row>
        <row r="16">
          <cell r="C16">
            <v>416013.0135</v>
          </cell>
          <cell r="D16">
            <v>383519</v>
          </cell>
          <cell r="E16">
            <v>585115.0135</v>
          </cell>
          <cell r="F16">
            <v>526705</v>
          </cell>
          <cell r="G16">
            <v>640895.1682834551</v>
          </cell>
        </row>
        <row r="17">
          <cell r="C17">
            <v>-100203</v>
          </cell>
          <cell r="D17">
            <v>-90203</v>
          </cell>
          <cell r="E17">
            <v>-102517</v>
          </cell>
          <cell r="F17">
            <v>-90517</v>
          </cell>
          <cell r="G17">
            <v>-80095.53999707144</v>
          </cell>
        </row>
        <row r="18">
          <cell r="C18">
            <v>315810.0135</v>
          </cell>
          <cell r="D18">
            <v>293316</v>
          </cell>
          <cell r="E18">
            <v>482598.0135</v>
          </cell>
          <cell r="F18">
            <v>436188</v>
          </cell>
          <cell r="G18">
            <v>560799.6282863836</v>
          </cell>
        </row>
        <row r="31">
          <cell r="G31">
            <v>561539.6282863836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SUM_SW.XLS"/>
      <sheetName val="521SW.XLS"/>
      <sheetName val="5211.XLS"/>
      <sheetName val="5212.XLS"/>
      <sheetName val="5213.XLS"/>
      <sheetName val="5214.XLS"/>
      <sheetName val="Personnel"/>
      <sheetName val="Transfers"/>
      <sheetName val="TaxNotes-05"/>
      <sheetName val="Lease Purchase"/>
      <sheetName val="NewRate"/>
      <sheetName val="Capital"/>
    </sheetNames>
    <sheetDataSet>
      <sheetData sheetId="0">
        <row r="355">
          <cell r="C355">
            <v>64862.40339</v>
          </cell>
        </row>
      </sheetData>
      <sheetData sheetId="2">
        <row r="191">
          <cell r="G191">
            <v>24391.352968000003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SUM_WW.XLS"/>
      <sheetName val="511WW.XLS"/>
      <sheetName val="5111.XLS"/>
      <sheetName val="5112.XLS"/>
      <sheetName val="5113.XLS"/>
      <sheetName val="5114.XLS"/>
      <sheetName val="5115.XLS"/>
      <sheetName val="5116.XLS"/>
      <sheetName val="5117.XLS"/>
      <sheetName val="Transfers"/>
      <sheetName val="Personnel"/>
      <sheetName val="CapAcct"/>
      <sheetName val="AMR"/>
      <sheetName val="ProspRates"/>
      <sheetName val="511PAGES"/>
      <sheetName val="WaterRateRev."/>
      <sheetName val="WaterWaste Rate Exp."/>
      <sheetName val="TAN 2006"/>
      <sheetName val="2007.XLS"/>
      <sheetName val="WWPLANTDEPR"/>
    </sheetNames>
    <sheetDataSet>
      <sheetData sheetId="0">
        <row r="374">
          <cell r="E374">
            <v>38970.287901</v>
          </cell>
        </row>
        <row r="380">
          <cell r="E380">
            <v>106542.60144353758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5"/>
  <sheetViews>
    <sheetView tabSelected="1" workbookViewId="0" topLeftCell="A397">
      <selection activeCell="I377" sqref="I377"/>
    </sheetView>
  </sheetViews>
  <sheetFormatPr defaultColWidth="9.140625" defaultRowHeight="12.75"/>
  <cols>
    <col min="1" max="1" width="26.57421875" style="0" customWidth="1"/>
    <col min="2" max="2" width="15.7109375" style="0" customWidth="1"/>
    <col min="3" max="3" width="16.421875" style="0" customWidth="1"/>
    <col min="4" max="4" width="19.421875" style="0" customWidth="1"/>
    <col min="5" max="5" width="15.28125" style="0" customWidth="1"/>
    <col min="6" max="6" width="14.28125" style="0" customWidth="1"/>
  </cols>
  <sheetData>
    <row r="1" spans="1:6" ht="18.75">
      <c r="A1" s="1" t="s">
        <v>0</v>
      </c>
      <c r="B1" s="2"/>
      <c r="C1" s="3"/>
      <c r="D1" s="2"/>
      <c r="E1" s="4"/>
      <c r="F1" s="2"/>
    </row>
    <row r="2" spans="1:6" ht="18.75">
      <c r="A2" s="5" t="s">
        <v>221</v>
      </c>
      <c r="B2" s="6"/>
      <c r="C2" s="6"/>
      <c r="D2" s="6"/>
      <c r="E2" s="6"/>
      <c r="F2" s="6"/>
    </row>
    <row r="3" spans="1:6" ht="13.5" thickBot="1">
      <c r="A3" s="7"/>
      <c r="B3" s="7"/>
      <c r="C3" s="7"/>
      <c r="D3" s="7"/>
      <c r="E3" s="7"/>
      <c r="F3" s="7"/>
    </row>
    <row r="4" spans="1:6" ht="13.5" thickTop="1">
      <c r="A4" s="8"/>
      <c r="B4" s="8"/>
      <c r="C4" s="8"/>
      <c r="D4" s="8"/>
      <c r="E4" s="8"/>
      <c r="F4" s="8"/>
    </row>
    <row r="5" spans="1:6" ht="12.75">
      <c r="A5" s="9" t="s">
        <v>1</v>
      </c>
      <c r="B5" s="8"/>
      <c r="C5" s="8"/>
      <c r="D5" s="8"/>
      <c r="E5" s="8"/>
      <c r="F5" s="8"/>
    </row>
    <row r="6" spans="1:6" ht="12.75">
      <c r="A6" s="8"/>
      <c r="B6" s="8"/>
      <c r="C6" s="8"/>
      <c r="D6" s="8"/>
      <c r="E6" s="10"/>
      <c r="F6" s="8"/>
    </row>
    <row r="7" spans="1:6" ht="12.75">
      <c r="A7" s="9" t="s">
        <v>2</v>
      </c>
      <c r="B7" s="11" t="str">
        <f>[4]!LastBud</f>
        <v>Budgeted</v>
      </c>
      <c r="C7" s="11" t="str">
        <f>[4]!Audit</f>
        <v>Actual</v>
      </c>
      <c r="D7" s="75" t="str">
        <f>[4]!LastBud</f>
        <v>Budgeted</v>
      </c>
      <c r="E7" s="75" t="str">
        <f>[4]!ThisYr</f>
        <v>Estimated</v>
      </c>
      <c r="F7" s="76" t="str">
        <f>[4]!NextBud</f>
        <v>Proposed</v>
      </c>
    </row>
    <row r="8" spans="1:6" ht="12.75">
      <c r="A8" s="9" t="s">
        <v>3</v>
      </c>
      <c r="B8" s="12" t="str">
        <f>'[4]MASTER'!B33</f>
        <v>FY 2006-07</v>
      </c>
      <c r="C8" s="12" t="str">
        <f>'[4]MASTER'!B33</f>
        <v>FY 2006-07</v>
      </c>
      <c r="D8" s="77" t="str">
        <f>'[4]MASTER'!B34</f>
        <v>FY 2007-08</v>
      </c>
      <c r="E8" s="77" t="str">
        <f>'[4]MASTER'!B34</f>
        <v>FY 2007-08</v>
      </c>
      <c r="F8" s="78" t="str">
        <f>'[4]MASTER'!B35</f>
        <v>FY 2008-09</v>
      </c>
    </row>
    <row r="9" spans="1:6" ht="12.75">
      <c r="A9" s="8"/>
      <c r="B9" s="8"/>
      <c r="C9" s="8"/>
      <c r="D9" s="8"/>
      <c r="E9" s="8"/>
      <c r="F9" s="8"/>
    </row>
    <row r="10" spans="1:6" ht="12.75">
      <c r="A10" s="13" t="s">
        <v>4</v>
      </c>
      <c r="B10" s="8"/>
      <c r="C10" s="14" t="s">
        <v>2</v>
      </c>
      <c r="D10" s="8"/>
      <c r="E10" s="8"/>
      <c r="F10" s="15" t="s">
        <v>2</v>
      </c>
    </row>
    <row r="11" spans="1:6" ht="12.75">
      <c r="A11" s="8"/>
      <c r="B11" s="8"/>
      <c r="C11" s="8"/>
      <c r="D11" s="8"/>
      <c r="E11" s="8"/>
      <c r="F11" s="8"/>
    </row>
    <row r="12" spans="1:6" ht="12.75">
      <c r="A12" s="14" t="s">
        <v>5</v>
      </c>
      <c r="B12" s="55">
        <v>1138327</v>
      </c>
      <c r="C12" s="67">
        <v>1159257</v>
      </c>
      <c r="D12" s="55">
        <v>1195128</v>
      </c>
      <c r="E12" s="57">
        <v>1220000</v>
      </c>
      <c r="F12" s="18">
        <f>+'[1]Advaltax'!F7</f>
        <v>1253535.5134444004</v>
      </c>
    </row>
    <row r="13" spans="1:6" ht="12.75">
      <c r="A13" s="14" t="s">
        <v>6</v>
      </c>
      <c r="B13" s="57">
        <v>68000</v>
      </c>
      <c r="C13" s="67">
        <v>57594</v>
      </c>
      <c r="D13" s="57">
        <v>70000</v>
      </c>
      <c r="E13" s="55">
        <v>68000</v>
      </c>
      <c r="F13" s="18">
        <v>70000</v>
      </c>
    </row>
    <row r="14" spans="1:6" ht="12.75">
      <c r="A14" s="14" t="s">
        <v>7</v>
      </c>
      <c r="B14" s="57">
        <v>48000</v>
      </c>
      <c r="C14" s="67">
        <v>40674</v>
      </c>
      <c r="D14" s="57">
        <v>50000</v>
      </c>
      <c r="E14" s="67">
        <v>48000</v>
      </c>
      <c r="F14" s="18">
        <v>50000</v>
      </c>
    </row>
    <row r="15" spans="1:6" ht="12.75">
      <c r="A15" s="14" t="s">
        <v>8</v>
      </c>
      <c r="B15" s="57">
        <v>660000</v>
      </c>
      <c r="C15" s="67">
        <v>736184</v>
      </c>
      <c r="D15" s="57">
        <v>784711</v>
      </c>
      <c r="E15" s="55">
        <v>830000</v>
      </c>
      <c r="F15" s="54">
        <f>+'[1]STAXSUM.XLS'!J49</f>
        <v>893542.3333333333</v>
      </c>
    </row>
    <row r="16" spans="1:6" ht="12.75">
      <c r="A16" s="14" t="s">
        <v>9</v>
      </c>
      <c r="B16" s="57">
        <v>600</v>
      </c>
      <c r="C16" s="67">
        <v>482</v>
      </c>
      <c r="D16" s="57">
        <v>600</v>
      </c>
      <c r="E16" s="55">
        <v>600</v>
      </c>
      <c r="F16" s="16">
        <v>600</v>
      </c>
    </row>
    <row r="17" spans="1:6" ht="12.75">
      <c r="A17" s="8"/>
      <c r="B17" s="58" t="s">
        <v>10</v>
      </c>
      <c r="C17" s="58" t="s">
        <v>10</v>
      </c>
      <c r="D17" s="58" t="s">
        <v>10</v>
      </c>
      <c r="E17" s="58" t="s">
        <v>10</v>
      </c>
      <c r="F17" s="20" t="s">
        <v>10</v>
      </c>
    </row>
    <row r="18" spans="1:6" ht="12.75">
      <c r="A18" s="19" t="s">
        <v>11</v>
      </c>
      <c r="B18" s="53">
        <f>SUM(B12:B16)</f>
        <v>1914927</v>
      </c>
      <c r="C18" s="53">
        <f>SUM(C12:C16)</f>
        <v>1994191</v>
      </c>
      <c r="D18" s="53">
        <f>SUM(D12:D16)</f>
        <v>2100439</v>
      </c>
      <c r="E18" s="53">
        <f>SUM(E12:E16)</f>
        <v>2166600</v>
      </c>
      <c r="F18" s="21">
        <f>SUM(F12:F16)</f>
        <v>2267677.8467777334</v>
      </c>
    </row>
    <row r="19" spans="2:5" ht="12.75">
      <c r="B19" s="63"/>
      <c r="C19" s="63"/>
      <c r="D19" s="63"/>
      <c r="E19" s="63"/>
    </row>
    <row r="20" spans="1:6" ht="12.75">
      <c r="A20" s="13" t="s">
        <v>12</v>
      </c>
      <c r="B20" s="61"/>
      <c r="C20" s="61"/>
      <c r="D20" s="61"/>
      <c r="E20" s="61"/>
      <c r="F20" s="8"/>
    </row>
    <row r="21" spans="1:6" ht="12.75">
      <c r="A21" s="8"/>
      <c r="B21" s="61"/>
      <c r="C21" s="61"/>
      <c r="D21" s="61"/>
      <c r="E21" s="61"/>
      <c r="F21" s="8"/>
    </row>
    <row r="22" spans="1:6" ht="12.75">
      <c r="A22" s="14" t="s">
        <v>13</v>
      </c>
      <c r="B22" s="67">
        <v>149879</v>
      </c>
      <c r="C22" s="67">
        <v>145111</v>
      </c>
      <c r="D22" s="67">
        <v>131639</v>
      </c>
      <c r="E22" s="67">
        <v>131639</v>
      </c>
      <c r="F22" s="55">
        <f>'[9]FSUM_WW.XLS'!$E$380</f>
        <v>106542.60144353758</v>
      </c>
    </row>
    <row r="23" spans="1:6" ht="12.75">
      <c r="A23" s="14" t="s">
        <v>14</v>
      </c>
      <c r="B23" s="55">
        <v>68630</v>
      </c>
      <c r="C23" s="67">
        <v>68630</v>
      </c>
      <c r="D23" s="55">
        <f>'[8]FSUM_SW.XLS'!$C$355</f>
        <v>64862.40339</v>
      </c>
      <c r="E23" s="67">
        <v>68630</v>
      </c>
      <c r="F23" s="55">
        <f>'[8]FSUM_SW.XLS'!$C$355</f>
        <v>64862.40339</v>
      </c>
    </row>
    <row r="24" spans="1:6" ht="12.75">
      <c r="A24" s="14" t="s">
        <v>213</v>
      </c>
      <c r="B24" s="68">
        <v>215000</v>
      </c>
      <c r="C24" s="67">
        <v>252212</v>
      </c>
      <c r="D24" s="68">
        <v>215000</v>
      </c>
      <c r="E24" s="61">
        <v>252000</v>
      </c>
      <c r="F24" s="66">
        <v>252000</v>
      </c>
    </row>
    <row r="25" spans="1:6" ht="12.75">
      <c r="A25" s="14" t="s">
        <v>15</v>
      </c>
      <c r="B25" s="68">
        <v>125000</v>
      </c>
      <c r="C25" s="67">
        <v>131902</v>
      </c>
      <c r="D25" s="68">
        <v>125000</v>
      </c>
      <c r="E25" s="68">
        <v>132000</v>
      </c>
      <c r="F25" s="66">
        <v>131000</v>
      </c>
    </row>
    <row r="26" spans="1:6" ht="12.75">
      <c r="A26" s="14" t="s">
        <v>227</v>
      </c>
      <c r="B26" s="68">
        <v>103000</v>
      </c>
      <c r="C26" s="67">
        <v>101080</v>
      </c>
      <c r="D26" s="68">
        <v>103000</v>
      </c>
      <c r="E26" s="68">
        <v>102000</v>
      </c>
      <c r="F26" s="66">
        <v>103000</v>
      </c>
    </row>
    <row r="27" spans="1:6" ht="12.75">
      <c r="A27" s="14" t="s">
        <v>16</v>
      </c>
      <c r="B27" s="68">
        <v>57500</v>
      </c>
      <c r="C27" s="67">
        <v>81114</v>
      </c>
      <c r="D27" s="68">
        <v>61000</v>
      </c>
      <c r="E27" s="68">
        <v>80360</v>
      </c>
      <c r="F27" s="66">
        <v>81000</v>
      </c>
    </row>
    <row r="28" spans="1:6" ht="12.75">
      <c r="A28" s="14" t="s">
        <v>17</v>
      </c>
      <c r="B28" s="68">
        <v>0</v>
      </c>
      <c r="C28" s="67">
        <v>0</v>
      </c>
      <c r="D28" s="68">
        <v>0</v>
      </c>
      <c r="E28" s="68">
        <v>0</v>
      </c>
      <c r="F28" s="66">
        <v>0</v>
      </c>
    </row>
    <row r="29" spans="1:6" ht="12.75">
      <c r="A29" s="8"/>
      <c r="B29" s="58" t="s">
        <v>10</v>
      </c>
      <c r="C29" s="58" t="s">
        <v>10</v>
      </c>
      <c r="D29" s="58" t="s">
        <v>10</v>
      </c>
      <c r="E29" s="69" t="s">
        <v>10</v>
      </c>
      <c r="F29" s="22" t="s">
        <v>10</v>
      </c>
    </row>
    <row r="30" spans="1:6" ht="12.75">
      <c r="A30" s="19" t="s">
        <v>11</v>
      </c>
      <c r="B30" s="53">
        <f>SUM(B22:B28)</f>
        <v>719009</v>
      </c>
      <c r="C30" s="53">
        <f>SUM(C22:C28)</f>
        <v>780049</v>
      </c>
      <c r="D30" s="53">
        <f>SUM(D22:D28)</f>
        <v>700501.40339</v>
      </c>
      <c r="E30" s="56">
        <f>SUM(E22:E28)</f>
        <v>766629</v>
      </c>
      <c r="F30" s="56">
        <f>SUM(F22:F28)</f>
        <v>738405.0048335376</v>
      </c>
    </row>
    <row r="31" spans="2:6" ht="12.75">
      <c r="B31" s="63"/>
      <c r="C31" s="63"/>
      <c r="D31" s="63"/>
      <c r="E31" s="70"/>
      <c r="F31" s="24"/>
    </row>
    <row r="32" spans="1:6" ht="12.75">
      <c r="A32" s="13" t="s">
        <v>18</v>
      </c>
      <c r="B32" s="8"/>
      <c r="C32" s="8"/>
      <c r="D32" s="8"/>
      <c r="E32" s="25"/>
      <c r="F32" s="25"/>
    </row>
    <row r="33" spans="1:6" ht="12.75">
      <c r="A33" s="8"/>
      <c r="B33" s="8"/>
      <c r="C33" s="8"/>
      <c r="D33" s="8"/>
      <c r="E33" s="25"/>
      <c r="F33" s="25"/>
    </row>
    <row r="34" spans="1:6" ht="12.75">
      <c r="A34" s="14" t="s">
        <v>19</v>
      </c>
      <c r="B34" s="71">
        <v>11500</v>
      </c>
      <c r="C34" s="67">
        <v>25724</v>
      </c>
      <c r="D34" s="71">
        <v>12000</v>
      </c>
      <c r="E34" s="68">
        <v>16000</v>
      </c>
      <c r="F34" s="71">
        <v>15000</v>
      </c>
    </row>
    <row r="35" spans="1:6" ht="12.75">
      <c r="A35" s="14" t="s">
        <v>20</v>
      </c>
      <c r="B35" s="71">
        <v>600</v>
      </c>
      <c r="C35" s="67">
        <v>455</v>
      </c>
      <c r="D35" s="71">
        <v>600</v>
      </c>
      <c r="E35" s="68">
        <v>3000</v>
      </c>
      <c r="F35" s="71">
        <v>1000</v>
      </c>
    </row>
    <row r="36" spans="1:6" ht="12.75">
      <c r="A36" s="14" t="s">
        <v>21</v>
      </c>
      <c r="B36" s="71">
        <v>20000</v>
      </c>
      <c r="C36" s="67">
        <v>17352</v>
      </c>
      <c r="D36" s="71">
        <v>22000</v>
      </c>
      <c r="E36" s="68">
        <v>55000</v>
      </c>
      <c r="F36" s="71">
        <v>22000</v>
      </c>
    </row>
    <row r="37" spans="1:6" ht="12.75">
      <c r="A37" s="8"/>
      <c r="B37" s="72" t="s">
        <v>10</v>
      </c>
      <c r="C37" s="72" t="s">
        <v>10</v>
      </c>
      <c r="D37" s="72" t="s">
        <v>10</v>
      </c>
      <c r="E37" s="72" t="s">
        <v>10</v>
      </c>
      <c r="F37" s="72" t="s">
        <v>10</v>
      </c>
    </row>
    <row r="38" spans="1:6" ht="12.75">
      <c r="A38" s="19" t="s">
        <v>11</v>
      </c>
      <c r="B38" s="53">
        <f>SUM(B34:B36)</f>
        <v>32100</v>
      </c>
      <c r="C38" s="53">
        <f>SUM(C34:C36)</f>
        <v>43531</v>
      </c>
      <c r="D38" s="53">
        <f>SUM(D34:D36)</f>
        <v>34600</v>
      </c>
      <c r="E38" s="53">
        <f>SUM(E34:E36)</f>
        <v>74000</v>
      </c>
      <c r="F38" s="53">
        <f>SUM(F34:F36)</f>
        <v>38000</v>
      </c>
    </row>
    <row r="40" spans="1:6" ht="12.75">
      <c r="A40" s="13" t="s">
        <v>22</v>
      </c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14" t="s">
        <v>23</v>
      </c>
      <c r="B42" s="57">
        <v>89046</v>
      </c>
      <c r="C42" s="67">
        <v>91113</v>
      </c>
      <c r="D42" s="57">
        <v>102344</v>
      </c>
      <c r="E42" s="67">
        <v>132124</v>
      </c>
      <c r="F42" s="57">
        <f>'[5]505FD.XLS'!G293</f>
        <v>132492.6313879173</v>
      </c>
    </row>
    <row r="43" spans="1:6" ht="12.75">
      <c r="A43" s="14" t="s">
        <v>24</v>
      </c>
      <c r="B43" s="67">
        <v>0</v>
      </c>
      <c r="C43" s="67">
        <v>0</v>
      </c>
      <c r="D43" s="67">
        <v>0</v>
      </c>
      <c r="E43" s="67">
        <v>0</v>
      </c>
      <c r="F43" s="68">
        <v>0</v>
      </c>
    </row>
    <row r="44" spans="1:6" ht="12.75">
      <c r="A44" s="14" t="s">
        <v>25</v>
      </c>
      <c r="B44" s="55">
        <v>12000</v>
      </c>
      <c r="C44" s="67">
        <v>14143</v>
      </c>
      <c r="D44" s="55">
        <v>12000</v>
      </c>
      <c r="E44" s="55">
        <v>20359</v>
      </c>
      <c r="F44" s="55">
        <v>12000</v>
      </c>
    </row>
    <row r="45" spans="1:6" ht="12.75">
      <c r="A45" s="14" t="s">
        <v>26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</row>
    <row r="46" spans="1:6" ht="12.75">
      <c r="A46" s="14" t="s">
        <v>206</v>
      </c>
      <c r="B46" s="67">
        <v>0</v>
      </c>
      <c r="C46" s="67">
        <v>0</v>
      </c>
      <c r="D46" s="67">
        <v>50000</v>
      </c>
      <c r="E46" s="61">
        <v>0</v>
      </c>
      <c r="F46" s="61">
        <v>50000</v>
      </c>
    </row>
    <row r="47" spans="1:6" ht="12.75">
      <c r="A47" s="8"/>
      <c r="B47" s="72" t="s">
        <v>10</v>
      </c>
      <c r="C47" s="72" t="s">
        <v>10</v>
      </c>
      <c r="D47" s="72" t="s">
        <v>10</v>
      </c>
      <c r="E47" s="72" t="s">
        <v>10</v>
      </c>
      <c r="F47" s="72" t="s">
        <v>10</v>
      </c>
    </row>
    <row r="48" spans="1:6" ht="12.75">
      <c r="A48" s="19" t="s">
        <v>11</v>
      </c>
      <c r="B48" s="53">
        <f>SUM(B42:B46)</f>
        <v>101046</v>
      </c>
      <c r="C48" s="53">
        <f>SUM(C42:C46)</f>
        <v>105256</v>
      </c>
      <c r="D48" s="53">
        <f>SUM(D42:D46)</f>
        <v>164344</v>
      </c>
      <c r="E48" s="53">
        <f>SUM(E42:E46)</f>
        <v>152483</v>
      </c>
      <c r="F48" s="53">
        <f>SUM(F42:F46)</f>
        <v>194492.6313879173</v>
      </c>
    </row>
    <row r="49" spans="1:6" ht="12.75">
      <c r="A49" s="8"/>
      <c r="B49" s="8"/>
      <c r="C49" s="8"/>
      <c r="D49" s="8"/>
      <c r="E49" s="8"/>
      <c r="F49" s="8"/>
    </row>
    <row r="50" spans="1:6" ht="18.75">
      <c r="A50" s="26" t="s">
        <v>0</v>
      </c>
      <c r="B50" s="6"/>
      <c r="C50" s="27"/>
      <c r="D50" s="6"/>
      <c r="E50" s="6"/>
      <c r="F50" s="6"/>
    </row>
    <row r="51" spans="1:6" ht="18.75">
      <c r="A51" s="28" t="str">
        <f>+A2</f>
        <v>REVENUE SUMMARY      FISCAL YEAR 2008-2009</v>
      </c>
      <c r="B51" s="6"/>
      <c r="C51" s="6"/>
      <c r="D51" s="6"/>
      <c r="E51" s="6"/>
      <c r="F51" s="6"/>
    </row>
    <row r="52" spans="1:6" ht="13.5" thickBot="1">
      <c r="A52" s="7"/>
      <c r="B52" s="7"/>
      <c r="C52" s="7"/>
      <c r="D52" s="7"/>
      <c r="E52" s="7"/>
      <c r="F52" s="7"/>
    </row>
    <row r="53" spans="1:6" ht="13.5" thickTop="1">
      <c r="A53" s="8"/>
      <c r="B53" s="8"/>
      <c r="C53" s="8"/>
      <c r="D53" s="8"/>
      <c r="E53" s="8"/>
      <c r="F53" s="8"/>
    </row>
    <row r="54" spans="1:6" ht="12.75">
      <c r="A54" s="9" t="s">
        <v>1</v>
      </c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9" t="s">
        <v>2</v>
      </c>
      <c r="B56" s="29" t="str">
        <f aca="true" t="shared" si="0" ref="B56:F57">B7</f>
        <v>Budgeted</v>
      </c>
      <c r="C56" s="29" t="str">
        <f t="shared" si="0"/>
        <v>Actual</v>
      </c>
      <c r="D56" s="29" t="str">
        <f t="shared" si="0"/>
        <v>Budgeted</v>
      </c>
      <c r="E56" s="29" t="str">
        <f t="shared" si="0"/>
        <v>Estimated</v>
      </c>
      <c r="F56" s="74" t="str">
        <f t="shared" si="0"/>
        <v>Proposed</v>
      </c>
    </row>
    <row r="57" spans="1:6" ht="12.75">
      <c r="A57" s="9" t="s">
        <v>3</v>
      </c>
      <c r="B57" s="29" t="str">
        <f t="shared" si="0"/>
        <v>FY 2006-07</v>
      </c>
      <c r="C57" s="29" t="str">
        <f t="shared" si="0"/>
        <v>FY 2006-07</v>
      </c>
      <c r="D57" s="74" t="str">
        <f t="shared" si="0"/>
        <v>FY 2007-08</v>
      </c>
      <c r="E57" s="74" t="str">
        <f t="shared" si="0"/>
        <v>FY 2007-08</v>
      </c>
      <c r="F57" s="74" t="str">
        <f t="shared" si="0"/>
        <v>FY 2008-09</v>
      </c>
    </row>
    <row r="58" spans="1:6" ht="12.75">
      <c r="A58" s="15"/>
      <c r="B58" s="14"/>
      <c r="C58" s="21"/>
      <c r="D58" s="15"/>
      <c r="E58" s="21"/>
      <c r="F58" s="21"/>
    </row>
    <row r="59" spans="1:6" ht="12.75">
      <c r="A59" s="8"/>
      <c r="B59" s="8"/>
      <c r="C59" s="8"/>
      <c r="D59" s="8"/>
      <c r="E59" s="8"/>
      <c r="F59" s="8"/>
    </row>
    <row r="60" spans="1:6" ht="12.75">
      <c r="A60" s="13" t="s">
        <v>27</v>
      </c>
      <c r="B60" s="8"/>
      <c r="C60" s="8"/>
      <c r="D60" s="8"/>
      <c r="E60" s="30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14" t="s">
        <v>28</v>
      </c>
      <c r="B62" s="68">
        <v>63000</v>
      </c>
      <c r="C62" s="67">
        <v>62164</v>
      </c>
      <c r="D62" s="68">
        <v>63000</v>
      </c>
      <c r="E62" s="67">
        <v>76000</v>
      </c>
      <c r="F62" s="68">
        <v>72000</v>
      </c>
    </row>
    <row r="63" spans="1:6" ht="12.75">
      <c r="A63" s="14" t="s">
        <v>210</v>
      </c>
      <c r="B63" s="68">
        <v>750</v>
      </c>
      <c r="C63" s="67">
        <v>781</v>
      </c>
      <c r="D63" s="68">
        <v>750</v>
      </c>
      <c r="E63" s="67">
        <v>900</v>
      </c>
      <c r="F63" s="68">
        <v>900</v>
      </c>
    </row>
    <row r="64" spans="1:6" ht="12.75">
      <c r="A64" s="14" t="s">
        <v>216</v>
      </c>
      <c r="B64" s="68">
        <v>0</v>
      </c>
      <c r="C64" s="67">
        <v>0</v>
      </c>
      <c r="D64" s="68">
        <v>0</v>
      </c>
      <c r="E64" s="67">
        <v>0</v>
      </c>
      <c r="F64" s="68">
        <v>0</v>
      </c>
    </row>
    <row r="65" spans="1:6" ht="12.75">
      <c r="A65" s="8"/>
      <c r="B65" s="58" t="s">
        <v>10</v>
      </c>
      <c r="C65" s="58" t="s">
        <v>10</v>
      </c>
      <c r="D65" s="58" t="s">
        <v>10</v>
      </c>
      <c r="E65" s="58" t="s">
        <v>10</v>
      </c>
      <c r="F65" s="58" t="s">
        <v>10</v>
      </c>
    </row>
    <row r="66" spans="1:6" ht="12.75">
      <c r="A66" s="19" t="s">
        <v>11</v>
      </c>
      <c r="B66" s="53">
        <f>SUM(B62)</f>
        <v>63000</v>
      </c>
      <c r="C66" s="53">
        <f>SUM(C62:C64)</f>
        <v>62945</v>
      </c>
      <c r="D66" s="53">
        <f>SUM(D62:D64)</f>
        <v>63750</v>
      </c>
      <c r="E66" s="53">
        <f>SUM(E62:E64)</f>
        <v>76900</v>
      </c>
      <c r="F66" s="53">
        <f>SUM(F62:F64)</f>
        <v>72900</v>
      </c>
    </row>
    <row r="67" spans="1:6" ht="12.75">
      <c r="A67" s="8"/>
      <c r="B67" s="8"/>
      <c r="C67" s="8"/>
      <c r="D67" s="8"/>
      <c r="E67" s="8"/>
      <c r="F67" s="8"/>
    </row>
    <row r="68" spans="1:6" ht="12.75">
      <c r="A68" s="13" t="s">
        <v>29</v>
      </c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14" t="s">
        <v>30</v>
      </c>
      <c r="B70" s="68">
        <v>7200</v>
      </c>
      <c r="C70" s="67">
        <v>3499</v>
      </c>
      <c r="D70" s="68">
        <v>7200</v>
      </c>
      <c r="E70" s="68">
        <v>500</v>
      </c>
      <c r="F70" s="68">
        <v>7200</v>
      </c>
    </row>
    <row r="71" spans="1:6" ht="12.75">
      <c r="A71" s="14" t="s">
        <v>31</v>
      </c>
      <c r="B71" s="67">
        <v>12100</v>
      </c>
      <c r="C71" s="67">
        <v>11742</v>
      </c>
      <c r="D71" s="67">
        <v>12100</v>
      </c>
      <c r="E71" s="67">
        <v>12500</v>
      </c>
      <c r="F71" s="67">
        <v>11800</v>
      </c>
    </row>
    <row r="72" spans="1:6" ht="12.75">
      <c r="A72" s="14" t="s">
        <v>32</v>
      </c>
      <c r="B72" s="67">
        <v>200</v>
      </c>
      <c r="C72" s="67">
        <v>2416</v>
      </c>
      <c r="D72" s="67">
        <v>200</v>
      </c>
      <c r="E72" s="68">
        <v>200</v>
      </c>
      <c r="F72" s="67">
        <v>200</v>
      </c>
    </row>
    <row r="73" spans="1:6" ht="12.75">
      <c r="A73" s="14" t="s">
        <v>33</v>
      </c>
      <c r="B73" s="67">
        <v>0</v>
      </c>
      <c r="C73" s="67">
        <v>20</v>
      </c>
      <c r="D73" s="67">
        <v>0</v>
      </c>
      <c r="E73" s="68">
        <v>0</v>
      </c>
      <c r="F73" s="67">
        <v>0</v>
      </c>
    </row>
    <row r="74" spans="1:6" ht="12.75">
      <c r="A74" s="8"/>
      <c r="B74" s="72" t="s">
        <v>10</v>
      </c>
      <c r="C74" s="72" t="s">
        <v>10</v>
      </c>
      <c r="D74" s="72" t="s">
        <v>10</v>
      </c>
      <c r="E74" s="72" t="s">
        <v>10</v>
      </c>
      <c r="F74" s="72" t="s">
        <v>10</v>
      </c>
    </row>
    <row r="75" spans="1:6" ht="12.75">
      <c r="A75" s="19" t="s">
        <v>11</v>
      </c>
      <c r="B75" s="53">
        <f>SUM(B70:B73)</f>
        <v>19500</v>
      </c>
      <c r="C75" s="53">
        <f>SUM(C70:C73)</f>
        <v>17677</v>
      </c>
      <c r="D75" s="53">
        <f>SUM(D70:D73)</f>
        <v>19500</v>
      </c>
      <c r="E75" s="53">
        <f>SUM(E70:E73)</f>
        <v>13200</v>
      </c>
      <c r="F75" s="53">
        <f>SUM(F70:F73)</f>
        <v>19200</v>
      </c>
    </row>
    <row r="76" spans="1:6" ht="12.75">
      <c r="A76" s="8"/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1:6" ht="12.75">
      <c r="A78" s="13" t="s">
        <v>34</v>
      </c>
      <c r="B78" s="8"/>
      <c r="C78" s="8"/>
      <c r="D78" s="8"/>
      <c r="E78" s="8"/>
      <c r="F78" s="8"/>
    </row>
    <row r="79" spans="1:6" ht="12.75">
      <c r="A79" s="14"/>
      <c r="B79" s="17"/>
      <c r="C79" s="17"/>
      <c r="D79" s="17"/>
      <c r="E79" s="17"/>
      <c r="F79" s="17"/>
    </row>
    <row r="80" spans="1:6" ht="12.75">
      <c r="A80" s="14" t="s">
        <v>35</v>
      </c>
      <c r="B80" s="67">
        <v>500</v>
      </c>
      <c r="C80" s="67">
        <v>390</v>
      </c>
      <c r="D80" s="67">
        <v>600</v>
      </c>
      <c r="E80" s="67">
        <v>400</v>
      </c>
      <c r="F80" s="67">
        <v>600</v>
      </c>
    </row>
    <row r="81" spans="1:6" ht="12.75">
      <c r="A81" s="14" t="s">
        <v>36</v>
      </c>
      <c r="B81" s="67">
        <v>1000</v>
      </c>
      <c r="C81" s="67">
        <v>3090</v>
      </c>
      <c r="D81" s="67">
        <v>2000</v>
      </c>
      <c r="E81" s="67">
        <v>2000</v>
      </c>
      <c r="F81" s="67">
        <v>2000</v>
      </c>
    </row>
    <row r="82" spans="1:6" ht="12.75">
      <c r="A82" s="14" t="s">
        <v>37</v>
      </c>
      <c r="B82" s="67">
        <v>5100</v>
      </c>
      <c r="C82" s="67">
        <v>6948</v>
      </c>
      <c r="D82" s="68">
        <v>6500</v>
      </c>
      <c r="E82" s="67">
        <v>6830</v>
      </c>
      <c r="F82" s="68">
        <v>6500</v>
      </c>
    </row>
    <row r="83" spans="1:6" ht="12.75">
      <c r="A83" s="14" t="s">
        <v>38</v>
      </c>
      <c r="B83" s="67">
        <v>3500</v>
      </c>
      <c r="C83" s="67">
        <v>3384</v>
      </c>
      <c r="D83" s="67">
        <v>3500</v>
      </c>
      <c r="E83" s="67">
        <v>3811</v>
      </c>
      <c r="F83" s="67">
        <v>3500</v>
      </c>
    </row>
    <row r="84" spans="1:6" ht="12.75">
      <c r="A84" s="14" t="s">
        <v>39</v>
      </c>
      <c r="B84" s="67">
        <v>0</v>
      </c>
      <c r="C84" s="67">
        <v>0</v>
      </c>
      <c r="D84" s="67">
        <v>0</v>
      </c>
      <c r="E84" s="67">
        <v>0</v>
      </c>
      <c r="F84" s="67">
        <v>0</v>
      </c>
    </row>
    <row r="85" spans="1:6" ht="12.75">
      <c r="A85" s="14"/>
      <c r="B85" s="67"/>
      <c r="C85" s="67"/>
      <c r="D85" s="67"/>
      <c r="E85" s="67"/>
      <c r="F85" s="67"/>
    </row>
    <row r="86" spans="1:6" ht="12.75">
      <c r="A86" s="8"/>
      <c r="B86" s="58" t="s">
        <v>10</v>
      </c>
      <c r="C86" s="58" t="s">
        <v>10</v>
      </c>
      <c r="D86" s="58" t="s">
        <v>10</v>
      </c>
      <c r="E86" s="58" t="s">
        <v>10</v>
      </c>
      <c r="F86" s="58" t="s">
        <v>10</v>
      </c>
    </row>
    <row r="87" spans="1:6" ht="12.75">
      <c r="A87" s="19" t="s">
        <v>11</v>
      </c>
      <c r="B87" s="53">
        <f>SUM(B79:B85)</f>
        <v>10100</v>
      </c>
      <c r="C87" s="53">
        <f>SUM(C79:C85)</f>
        <v>13812</v>
      </c>
      <c r="D87" s="53">
        <f>SUM(D79:D85)</f>
        <v>12600</v>
      </c>
      <c r="E87" s="53">
        <f>SUM(E79:E85)</f>
        <v>13041</v>
      </c>
      <c r="F87" s="53">
        <f>SUM(F79:F85)</f>
        <v>12600</v>
      </c>
    </row>
    <row r="88" spans="1:6" ht="12.75">
      <c r="A88" s="8"/>
      <c r="B88" s="8"/>
      <c r="C88" s="8"/>
      <c r="D88" s="8"/>
      <c r="E88" s="8"/>
      <c r="F88" s="8"/>
    </row>
    <row r="89" spans="1:6" ht="12.75">
      <c r="A89" s="13" t="s">
        <v>40</v>
      </c>
      <c r="B89" s="8"/>
      <c r="C89" s="8"/>
      <c r="D89" s="8"/>
      <c r="E89" s="8"/>
      <c r="F89" s="8"/>
    </row>
    <row r="90" spans="1:6" ht="12.75">
      <c r="A90" s="8"/>
      <c r="B90" s="8"/>
      <c r="C90" s="8"/>
      <c r="D90" s="8"/>
      <c r="E90" s="8"/>
      <c r="F90" s="8"/>
    </row>
    <row r="91" spans="1:6" ht="12.75">
      <c r="A91" s="14" t="s">
        <v>41</v>
      </c>
      <c r="B91" s="55">
        <v>37364</v>
      </c>
      <c r="C91" s="67">
        <v>37364</v>
      </c>
      <c r="D91" s="55">
        <v>38970</v>
      </c>
      <c r="E91" s="67">
        <v>38970</v>
      </c>
      <c r="F91" s="55">
        <f>'[9]FSUM_WW.XLS'!$E$374</f>
        <v>38970.287901</v>
      </c>
    </row>
    <row r="92" spans="1:6" ht="12.75">
      <c r="A92" s="14" t="s">
        <v>42</v>
      </c>
      <c r="B92" s="55">
        <v>24391</v>
      </c>
      <c r="C92" s="67">
        <v>24391</v>
      </c>
      <c r="D92" s="55">
        <v>24391</v>
      </c>
      <c r="E92" s="55">
        <v>24391</v>
      </c>
      <c r="F92" s="55">
        <f>'[8]5211.XLS'!$G$191</f>
        <v>24391.352968000003</v>
      </c>
    </row>
    <row r="93" spans="1:6" ht="12.75">
      <c r="A93" s="14" t="s">
        <v>43</v>
      </c>
      <c r="B93" s="67">
        <v>19000</v>
      </c>
      <c r="C93" s="67">
        <v>20720</v>
      </c>
      <c r="D93" s="67">
        <v>19000</v>
      </c>
      <c r="E93" s="67">
        <v>22000</v>
      </c>
      <c r="F93" s="67">
        <v>19000</v>
      </c>
    </row>
    <row r="94" spans="1:6" ht="12.75">
      <c r="A94" s="14" t="s">
        <v>215</v>
      </c>
      <c r="B94" s="67">
        <v>48000</v>
      </c>
      <c r="C94" s="68">
        <v>26256</v>
      </c>
      <c r="D94" s="67">
        <v>48000</v>
      </c>
      <c r="E94" s="61">
        <v>100194</v>
      </c>
      <c r="F94" s="67">
        <v>26000</v>
      </c>
    </row>
    <row r="95" spans="1:6" ht="12.75">
      <c r="A95" s="14" t="s">
        <v>44</v>
      </c>
      <c r="B95" s="67">
        <v>13200</v>
      </c>
      <c r="C95" s="67">
        <v>13200</v>
      </c>
      <c r="D95" s="67">
        <v>13200</v>
      </c>
      <c r="E95" s="67">
        <f>SUM(G95:J95)</f>
        <v>0</v>
      </c>
      <c r="F95" s="67">
        <v>7200</v>
      </c>
    </row>
    <row r="96" spans="1:6" ht="12.75">
      <c r="A96" s="14" t="s">
        <v>217</v>
      </c>
      <c r="B96" s="67"/>
      <c r="C96" s="67">
        <v>2980</v>
      </c>
      <c r="D96" s="67"/>
      <c r="E96" s="67">
        <v>3006</v>
      </c>
      <c r="F96" s="67">
        <v>3500</v>
      </c>
    </row>
    <row r="97" spans="1:6" ht="12.75">
      <c r="A97" s="8"/>
      <c r="B97" s="72" t="s">
        <v>10</v>
      </c>
      <c r="C97" s="72" t="s">
        <v>10</v>
      </c>
      <c r="D97" s="72" t="s">
        <v>10</v>
      </c>
      <c r="E97" s="72" t="s">
        <v>10</v>
      </c>
      <c r="F97" s="72" t="s">
        <v>10</v>
      </c>
    </row>
    <row r="98" spans="1:6" ht="12.75">
      <c r="A98" s="19" t="s">
        <v>11</v>
      </c>
      <c r="B98" s="53">
        <f>SUM(B91:B95)</f>
        <v>141955</v>
      </c>
      <c r="C98" s="53">
        <f>SUM(C91:C96)</f>
        <v>124911</v>
      </c>
      <c r="D98" s="53">
        <f>SUM(D91:D95)</f>
        <v>143561</v>
      </c>
      <c r="E98" s="53">
        <f>SUM(E91:E95)</f>
        <v>185555</v>
      </c>
      <c r="F98" s="53">
        <f>SUM(F91:F95)</f>
        <v>115561.64086900001</v>
      </c>
    </row>
    <row r="99" spans="1:6" ht="12.75">
      <c r="A99" s="8"/>
      <c r="B99" s="8"/>
      <c r="D99" s="8"/>
      <c r="E99" s="8"/>
      <c r="F99" s="8"/>
    </row>
    <row r="100" spans="1:6" ht="12.75">
      <c r="A100" s="9" t="s">
        <v>45</v>
      </c>
      <c r="B100" s="59">
        <f>B18+B30+B38+B62+B48+B75+B87+B98</f>
        <v>3001637</v>
      </c>
      <c r="C100" s="59">
        <f>C18+C30+C38+C66+C48+C75+C87+C98</f>
        <v>3142372</v>
      </c>
      <c r="D100" s="59">
        <f>D18+D30+D38+D62+D48+D75+D87+D98</f>
        <v>3238545.40339</v>
      </c>
      <c r="E100" s="59">
        <f>E18+E30+E38+E62+E48+E75+E87+E98</f>
        <v>3447508</v>
      </c>
      <c r="F100" s="51">
        <f>F18+F30+F38+F62+F48+F75+F87+F98</f>
        <v>3457937.1238681884</v>
      </c>
    </row>
    <row r="101" spans="1:6" ht="12.75">
      <c r="A101" s="8"/>
      <c r="B101" s="8"/>
      <c r="C101" s="8"/>
      <c r="D101" s="8"/>
      <c r="E101" s="8"/>
      <c r="F101" s="8"/>
    </row>
    <row r="102" spans="1:6" ht="12.75">
      <c r="A102" s="8"/>
      <c r="B102" s="8"/>
      <c r="C102" s="8"/>
      <c r="D102" s="8"/>
      <c r="E102" s="8"/>
      <c r="F102" s="8"/>
    </row>
    <row r="103" spans="1:6" ht="18.75">
      <c r="A103" s="26" t="s">
        <v>0</v>
      </c>
      <c r="B103" s="6"/>
      <c r="C103" s="27"/>
      <c r="D103" s="6"/>
      <c r="E103" s="6"/>
      <c r="F103" s="6"/>
    </row>
    <row r="104" spans="1:6" ht="18.75">
      <c r="A104" s="26" t="str">
        <f>+A51</f>
        <v>REVENUE SUMMARY      FISCAL YEAR 2008-2009</v>
      </c>
      <c r="B104" s="6"/>
      <c r="C104" s="6"/>
      <c r="D104" s="6"/>
      <c r="E104" s="6"/>
      <c r="F104" s="6"/>
    </row>
    <row r="105" spans="1:6" ht="13.5" thickBot="1">
      <c r="A105" s="7"/>
      <c r="B105" s="7"/>
      <c r="C105" s="7"/>
      <c r="D105" s="7"/>
      <c r="E105" s="7"/>
      <c r="F105" s="7"/>
    </row>
    <row r="106" spans="1:6" ht="13.5" thickTop="1">
      <c r="A106" s="8"/>
      <c r="B106" s="8"/>
      <c r="C106" s="8"/>
      <c r="D106" s="8"/>
      <c r="E106" s="8"/>
      <c r="F106" s="8"/>
    </row>
    <row r="107" spans="1:6" ht="12.75">
      <c r="A107" s="9" t="s">
        <v>46</v>
      </c>
      <c r="B107" s="8"/>
      <c r="C107" s="8"/>
      <c r="D107" s="8"/>
      <c r="E107" s="8"/>
      <c r="F107" s="8"/>
    </row>
    <row r="108" spans="1:6" ht="12.75">
      <c r="A108" s="8"/>
      <c r="B108" s="8"/>
      <c r="C108" s="8"/>
      <c r="D108" s="8"/>
      <c r="E108" s="8"/>
      <c r="F108" s="8"/>
    </row>
    <row r="109" spans="1:6" ht="12.75">
      <c r="A109" s="9" t="s">
        <v>2</v>
      </c>
      <c r="B109" s="29" t="str">
        <f aca="true" t="shared" si="1" ref="B109:F110">B7</f>
        <v>Budgeted</v>
      </c>
      <c r="C109" s="29" t="str">
        <f t="shared" si="1"/>
        <v>Actual</v>
      </c>
      <c r="D109" s="29" t="str">
        <f t="shared" si="1"/>
        <v>Budgeted</v>
      </c>
      <c r="E109" s="29" t="str">
        <f t="shared" si="1"/>
        <v>Estimated</v>
      </c>
      <c r="F109" s="29" t="str">
        <f t="shared" si="1"/>
        <v>Proposed</v>
      </c>
    </row>
    <row r="110" spans="1:6" ht="12.75">
      <c r="A110" s="9" t="s">
        <v>47</v>
      </c>
      <c r="B110" s="29" t="str">
        <f t="shared" si="1"/>
        <v>FY 2006-07</v>
      </c>
      <c r="C110" s="29" t="str">
        <f t="shared" si="1"/>
        <v>FY 2006-07</v>
      </c>
      <c r="D110" s="29" t="str">
        <f t="shared" si="1"/>
        <v>FY 2007-08</v>
      </c>
      <c r="E110" s="29" t="str">
        <f t="shared" si="1"/>
        <v>FY 2007-08</v>
      </c>
      <c r="F110" s="29" t="str">
        <f t="shared" si="1"/>
        <v>FY 2008-09</v>
      </c>
    </row>
    <row r="111" spans="1:6" ht="12.75">
      <c r="A111" s="15"/>
      <c r="B111" s="14"/>
      <c r="C111" s="21"/>
      <c r="D111" s="15"/>
      <c r="E111" s="21"/>
      <c r="F111" s="21"/>
    </row>
    <row r="112" spans="1:6" ht="12.75">
      <c r="A112" s="8"/>
      <c r="B112" s="8"/>
      <c r="C112" s="8"/>
      <c r="D112" s="8"/>
      <c r="E112" s="8"/>
      <c r="F112" s="8"/>
    </row>
    <row r="113" spans="1:6" ht="12.75">
      <c r="A113" s="14" t="s">
        <v>48</v>
      </c>
      <c r="B113" s="53">
        <f>B38+B70+B80+B94+B95+B85</f>
        <v>101000</v>
      </c>
      <c r="C113" s="53">
        <f>C38+C70+C80+C94+C95+C85</f>
        <v>86876</v>
      </c>
      <c r="D113" s="53">
        <f>D38+D70+D80+D94+D95+D85</f>
        <v>103600</v>
      </c>
      <c r="E113" s="53">
        <f>E38+E70+E80+E94+E95+E85</f>
        <v>175094</v>
      </c>
      <c r="F113" s="53">
        <f>F38+F70+F80+F94+F95+F85</f>
        <v>79000</v>
      </c>
    </row>
    <row r="114" spans="1:6" ht="12.75">
      <c r="A114" s="14" t="s">
        <v>49</v>
      </c>
      <c r="B114" s="53">
        <f>B18+B66+B93+B91+B92</f>
        <v>2058682</v>
      </c>
      <c r="C114" s="53">
        <f>C18+C66+C93+C91+C92</f>
        <v>2139611</v>
      </c>
      <c r="D114" s="53">
        <f>D18+D66+D93+D91+D92</f>
        <v>2246550</v>
      </c>
      <c r="E114" s="53">
        <f>E18+E66+E93+E91+E92</f>
        <v>2328861</v>
      </c>
      <c r="F114" s="53">
        <f>F18+F66+F93+F91+F92</f>
        <v>2422939.4876467334</v>
      </c>
    </row>
    <row r="115" spans="1:6" ht="12.75">
      <c r="A115" s="14" t="s">
        <v>50</v>
      </c>
      <c r="B115" s="53">
        <v>0</v>
      </c>
      <c r="C115" s="53">
        <v>0</v>
      </c>
      <c r="D115" s="53">
        <v>0</v>
      </c>
      <c r="E115" s="53">
        <v>0</v>
      </c>
      <c r="F115" s="53">
        <v>0</v>
      </c>
    </row>
    <row r="116" spans="1:6" ht="12.75">
      <c r="A116" s="14" t="s">
        <v>51</v>
      </c>
      <c r="B116" s="53">
        <f>B42</f>
        <v>89046</v>
      </c>
      <c r="C116" s="53">
        <f>C42</f>
        <v>91113</v>
      </c>
      <c r="D116" s="53">
        <f>D42</f>
        <v>102344</v>
      </c>
      <c r="E116" s="53">
        <f>E42</f>
        <v>132124</v>
      </c>
      <c r="F116" s="53">
        <f>F42</f>
        <v>132492.6313879173</v>
      </c>
    </row>
    <row r="117" spans="1:6" ht="12.75">
      <c r="A117" s="14" t="s">
        <v>52</v>
      </c>
      <c r="B117" s="53">
        <f>B43+B45+B46</f>
        <v>0</v>
      </c>
      <c r="C117" s="53">
        <f>C43+C45+C46</f>
        <v>0</v>
      </c>
      <c r="D117" s="53">
        <f>D43+D45+D46</f>
        <v>50000</v>
      </c>
      <c r="E117" s="53">
        <f>E43+E45+E46</f>
        <v>0</v>
      </c>
      <c r="F117" s="53">
        <f>F43+F45+F46</f>
        <v>50000</v>
      </c>
    </row>
    <row r="118" spans="1:6" ht="12.75">
      <c r="A118" s="14" t="s">
        <v>53</v>
      </c>
      <c r="B118" s="53">
        <f>B30+B72+B81+B84</f>
        <v>720209</v>
      </c>
      <c r="C118" s="53">
        <f>C30+C72+C81+C84</f>
        <v>785555</v>
      </c>
      <c r="D118" s="53">
        <f>D30+D72+D81+D84</f>
        <v>702701.40339</v>
      </c>
      <c r="E118" s="53">
        <f>E30+E72+E81+E84</f>
        <v>768829</v>
      </c>
      <c r="F118" s="53">
        <f>F30+F72+F81+F84</f>
        <v>740605.0048335376</v>
      </c>
    </row>
    <row r="119" spans="1:6" ht="12.75">
      <c r="A119" s="14" t="s">
        <v>54</v>
      </c>
      <c r="B119" s="53">
        <f>B44+B71+B82+B83+B73</f>
        <v>32700</v>
      </c>
      <c r="C119" s="53">
        <f>C44+C71+C82+C83+C73</f>
        <v>36237</v>
      </c>
      <c r="D119" s="53">
        <f>D44+D71+D82+D83+D73</f>
        <v>34100</v>
      </c>
      <c r="E119" s="53">
        <f>E44+E71+E82+E83+E73</f>
        <v>43500</v>
      </c>
      <c r="F119" s="53">
        <f>F44+F71+F82+F83+F73</f>
        <v>33800</v>
      </c>
    </row>
    <row r="120" spans="1:6" ht="12.75">
      <c r="A120" s="8"/>
      <c r="B120" s="58" t="s">
        <v>10</v>
      </c>
      <c r="C120" s="58" t="s">
        <v>10</v>
      </c>
      <c r="D120" s="58" t="s">
        <v>10</v>
      </c>
      <c r="E120" s="58" t="s">
        <v>10</v>
      </c>
      <c r="F120" s="58" t="s">
        <v>10</v>
      </c>
    </row>
    <row r="121" spans="1:6" ht="12.75">
      <c r="A121" s="14" t="s">
        <v>55</v>
      </c>
      <c r="B121" s="53">
        <f>SUM(B113:B119)</f>
        <v>3001637</v>
      </c>
      <c r="C121" s="53">
        <f>SUM(C113:C119)</f>
        <v>3139392</v>
      </c>
      <c r="D121" s="53">
        <f>SUM(D113:D119)</f>
        <v>3239295.40339</v>
      </c>
      <c r="E121" s="53">
        <f>SUM(E113:E119)</f>
        <v>3448408</v>
      </c>
      <c r="F121" s="53">
        <f>SUM(F113:F119)-F63-F64</f>
        <v>3457937.1238681884</v>
      </c>
    </row>
    <row r="122" spans="2:6" ht="12.75">
      <c r="B122" s="63"/>
      <c r="C122" s="63"/>
      <c r="D122" s="63"/>
      <c r="E122" s="63"/>
      <c r="F122" s="63"/>
    </row>
    <row r="123" spans="1:6" ht="12.75">
      <c r="A123" s="8"/>
      <c r="B123" s="8"/>
      <c r="C123" s="8"/>
      <c r="D123" s="8"/>
      <c r="E123" s="8"/>
      <c r="F123" s="8"/>
    </row>
    <row r="124" spans="1:6" ht="12.75">
      <c r="A124" s="9" t="s">
        <v>56</v>
      </c>
      <c r="B124" s="8"/>
      <c r="C124" s="8"/>
      <c r="D124" s="8"/>
      <c r="E124" s="8"/>
      <c r="F124" s="8"/>
    </row>
    <row r="125" spans="1:6" ht="12.75">
      <c r="A125" s="8"/>
      <c r="B125" s="8"/>
      <c r="C125" s="8"/>
      <c r="D125" s="8"/>
      <c r="E125" s="8"/>
      <c r="F125" s="8"/>
    </row>
    <row r="126" spans="1:6" ht="12.75">
      <c r="A126" s="8"/>
      <c r="B126" s="8"/>
      <c r="C126" s="8"/>
      <c r="D126" s="8"/>
      <c r="E126" s="8"/>
      <c r="F126" s="8"/>
    </row>
    <row r="127" spans="1:6" ht="12.75">
      <c r="A127" s="8"/>
      <c r="B127" s="8"/>
      <c r="C127" s="8"/>
      <c r="D127" s="8"/>
      <c r="E127" s="8"/>
      <c r="F127" s="8"/>
    </row>
    <row r="128" spans="1:6" ht="12.75">
      <c r="A128" s="8"/>
      <c r="B128" s="8"/>
      <c r="C128" s="8"/>
      <c r="D128" s="8"/>
      <c r="E128" s="8"/>
      <c r="F128" s="8"/>
    </row>
    <row r="129" spans="1:6" ht="12.75">
      <c r="A129" s="8"/>
      <c r="B129" s="8"/>
      <c r="C129" s="8"/>
      <c r="D129" s="8"/>
      <c r="E129" s="8"/>
      <c r="F129" s="8"/>
    </row>
    <row r="130" spans="1:6" ht="12.75">
      <c r="A130" s="8"/>
      <c r="B130" s="8"/>
      <c r="C130" s="8"/>
      <c r="D130" s="8"/>
      <c r="E130" s="8"/>
      <c r="F130" s="8"/>
    </row>
    <row r="131" spans="1:6" ht="12.75">
      <c r="A131" s="8"/>
      <c r="B131" s="8"/>
      <c r="C131" s="8"/>
      <c r="D131" s="8"/>
      <c r="E131" s="8"/>
      <c r="F131" s="8"/>
    </row>
    <row r="132" spans="1:6" ht="12.75">
      <c r="A132" s="8"/>
      <c r="B132" s="8"/>
      <c r="C132" s="8"/>
      <c r="D132" s="8"/>
      <c r="E132" s="8"/>
      <c r="F132" s="8"/>
    </row>
    <row r="133" spans="1:6" ht="12.75">
      <c r="A133" s="8"/>
      <c r="B133" s="8"/>
      <c r="C133" s="8"/>
      <c r="D133" s="8"/>
      <c r="E133" s="8"/>
      <c r="F133" s="8"/>
    </row>
    <row r="134" spans="1:6" ht="12.75">
      <c r="A134" s="8"/>
      <c r="B134" s="8"/>
      <c r="C134" s="31"/>
      <c r="D134" s="8"/>
      <c r="E134" s="8"/>
      <c r="F134" s="8"/>
    </row>
    <row r="135" spans="1:6" ht="12.75">
      <c r="A135" s="8"/>
      <c r="B135" s="8"/>
      <c r="C135" s="31"/>
      <c r="D135" s="8"/>
      <c r="E135" s="8"/>
      <c r="F135" s="8"/>
    </row>
    <row r="136" spans="1:6" ht="12.75">
      <c r="A136" s="8"/>
      <c r="B136" s="8"/>
      <c r="C136" s="31"/>
      <c r="D136" s="8"/>
      <c r="E136" s="8"/>
      <c r="F136" s="8"/>
    </row>
    <row r="137" spans="1:6" ht="12.75">
      <c r="A137" s="8"/>
      <c r="B137" s="8"/>
      <c r="C137" s="31"/>
      <c r="D137" s="8"/>
      <c r="E137" s="8"/>
      <c r="F137" s="8"/>
    </row>
    <row r="138" spans="1:6" ht="12.75">
      <c r="A138" s="8"/>
      <c r="B138" s="8"/>
      <c r="C138" s="31"/>
      <c r="D138" s="8"/>
      <c r="E138" s="8"/>
      <c r="F138" s="8"/>
    </row>
    <row r="139" spans="1:6" ht="12.75">
      <c r="A139" s="8"/>
      <c r="B139" s="8"/>
      <c r="C139" s="31"/>
      <c r="D139" s="8"/>
      <c r="E139" s="8"/>
      <c r="F139" s="8"/>
    </row>
    <row r="140" spans="1:6" ht="12.75">
      <c r="A140" s="8"/>
      <c r="B140" s="8"/>
      <c r="C140" s="31"/>
      <c r="D140" s="8"/>
      <c r="E140" s="8"/>
      <c r="F140" s="8"/>
    </row>
    <row r="141" spans="1:6" ht="12.75">
      <c r="A141" s="8"/>
      <c r="B141" s="8"/>
      <c r="C141" s="31"/>
      <c r="D141" s="8"/>
      <c r="E141" s="8"/>
      <c r="F141" s="8"/>
    </row>
    <row r="142" spans="1:6" ht="12.75">
      <c r="A142" s="8"/>
      <c r="B142" s="8"/>
      <c r="C142" s="31"/>
      <c r="D142" s="8"/>
      <c r="E142" s="8"/>
      <c r="F142" s="8"/>
    </row>
    <row r="143" spans="1:6" ht="12.75">
      <c r="A143" s="8"/>
      <c r="B143" s="8"/>
      <c r="C143" s="31"/>
      <c r="D143" s="8"/>
      <c r="E143" s="8"/>
      <c r="F143" s="8"/>
    </row>
    <row r="144" spans="1:6" ht="12.75">
      <c r="A144" s="8"/>
      <c r="B144" s="8"/>
      <c r="C144" s="8"/>
      <c r="D144" s="8"/>
      <c r="E144" s="8"/>
      <c r="F144" s="8"/>
    </row>
    <row r="145" spans="1:6" ht="12.75">
      <c r="A145" s="8"/>
      <c r="B145" s="8"/>
      <c r="C145" s="8"/>
      <c r="D145" s="8"/>
      <c r="E145" s="8"/>
      <c r="F145" s="8"/>
    </row>
    <row r="146" spans="1:6" ht="12.75">
      <c r="A146" s="8"/>
      <c r="B146" s="8"/>
      <c r="C146" s="8"/>
      <c r="D146" s="8"/>
      <c r="E146" s="8"/>
      <c r="F146" s="8"/>
    </row>
    <row r="147" spans="1:6" ht="12.75">
      <c r="A147" s="8"/>
      <c r="B147" s="8"/>
      <c r="C147" s="8"/>
      <c r="D147" s="8"/>
      <c r="E147" s="8"/>
      <c r="F147" s="8"/>
    </row>
    <row r="148" spans="1:6" ht="12.75">
      <c r="A148" s="8"/>
      <c r="B148" s="8"/>
      <c r="C148" s="8"/>
      <c r="D148" s="8"/>
      <c r="E148" s="32"/>
      <c r="F148" s="32"/>
    </row>
    <row r="149" spans="1:6" ht="12.75">
      <c r="A149" s="14"/>
      <c r="B149" s="8"/>
      <c r="C149" s="8"/>
      <c r="D149" s="8"/>
      <c r="E149" s="8"/>
      <c r="F149" s="8"/>
    </row>
    <row r="150" spans="1:6" ht="18.75">
      <c r="A150" s="26" t="s">
        <v>0</v>
      </c>
      <c r="B150" s="6"/>
      <c r="C150" s="27"/>
      <c r="D150" s="6"/>
      <c r="E150" s="6"/>
      <c r="F150" s="6"/>
    </row>
    <row r="151" spans="1:6" ht="18.75">
      <c r="A151" s="26" t="str">
        <f>+A51</f>
        <v>REVENUE SUMMARY      FISCAL YEAR 2008-2009</v>
      </c>
      <c r="B151" s="6"/>
      <c r="C151" s="6"/>
      <c r="D151" s="6"/>
      <c r="E151" s="6"/>
      <c r="F151" s="6"/>
    </row>
    <row r="152" spans="1:6" ht="13.5" thickBot="1">
      <c r="A152" s="7"/>
      <c r="B152" s="7"/>
      <c r="C152" s="7"/>
      <c r="D152" s="7"/>
      <c r="E152" s="7"/>
      <c r="F152" s="7"/>
    </row>
    <row r="153" spans="1:6" ht="13.5" thickTop="1">
      <c r="A153" s="8"/>
      <c r="B153" s="8"/>
      <c r="C153" s="8"/>
      <c r="D153" s="8"/>
      <c r="E153" s="8"/>
      <c r="F153" s="8"/>
    </row>
    <row r="154" spans="1:6" ht="12.75">
      <c r="A154" s="9" t="s">
        <v>57</v>
      </c>
      <c r="B154" s="8"/>
      <c r="C154" s="8"/>
      <c r="D154" s="8"/>
      <c r="E154" s="8"/>
      <c r="F154" s="8"/>
    </row>
    <row r="155" spans="1:6" ht="12.75">
      <c r="A155" s="8"/>
      <c r="B155" s="8"/>
      <c r="C155" s="8"/>
      <c r="D155" s="8"/>
      <c r="E155" s="8"/>
      <c r="F155" s="8"/>
    </row>
    <row r="156" spans="1:6" ht="12.75">
      <c r="A156" s="33" t="s">
        <v>58</v>
      </c>
      <c r="B156" s="8"/>
      <c r="C156" s="8"/>
      <c r="D156" s="8"/>
      <c r="E156" s="8"/>
      <c r="F156" s="8"/>
    </row>
    <row r="157" spans="1:6" ht="12.75">
      <c r="A157" s="8"/>
      <c r="B157" s="8"/>
      <c r="C157" s="8"/>
      <c r="D157" s="8"/>
      <c r="E157" s="8"/>
      <c r="F157" s="8"/>
    </row>
    <row r="158" spans="1:6" ht="12.75">
      <c r="A158" s="34" t="s">
        <v>59</v>
      </c>
      <c r="B158" s="8"/>
      <c r="C158" s="8"/>
      <c r="D158" s="8"/>
      <c r="E158" s="8"/>
      <c r="F158" s="53">
        <f>F12</f>
        <v>1253535.5134444004</v>
      </c>
    </row>
    <row r="159" spans="1:6" ht="12.75">
      <c r="A159" s="34" t="s">
        <v>60</v>
      </c>
      <c r="B159" s="8"/>
      <c r="C159" s="8"/>
      <c r="D159" s="8"/>
      <c r="E159" s="8"/>
      <c r="F159" s="8"/>
    </row>
    <row r="160" spans="1:6" ht="12.75">
      <c r="A160" s="34" t="s">
        <v>218</v>
      </c>
      <c r="B160" s="8"/>
      <c r="C160" s="8"/>
      <c r="D160" s="8"/>
      <c r="E160" s="8"/>
      <c r="F160" s="8"/>
    </row>
    <row r="161" spans="1:6" ht="12.75">
      <c r="A161" s="35"/>
      <c r="B161" s="8"/>
      <c r="C161" s="8"/>
      <c r="D161" s="8"/>
      <c r="E161" s="8"/>
      <c r="F161" s="8"/>
    </row>
    <row r="162" spans="1:6" ht="12.75">
      <c r="A162" s="34" t="s">
        <v>61</v>
      </c>
      <c r="B162" s="8"/>
      <c r="C162" s="8"/>
      <c r="D162" s="8"/>
      <c r="E162" s="8"/>
      <c r="F162" s="53">
        <f>F13</f>
        <v>70000</v>
      </c>
    </row>
    <row r="163" spans="1:6" ht="12.75">
      <c r="A163" s="34" t="s">
        <v>62</v>
      </c>
      <c r="B163" s="8"/>
      <c r="C163" s="8"/>
      <c r="D163" s="8"/>
      <c r="E163" s="8"/>
      <c r="F163" s="8"/>
    </row>
    <row r="164" spans="1:6" ht="12.75">
      <c r="A164" s="34" t="s">
        <v>63</v>
      </c>
      <c r="B164" s="8"/>
      <c r="C164" s="8"/>
      <c r="D164" s="8"/>
      <c r="E164" s="8"/>
      <c r="F164" s="8"/>
    </row>
    <row r="165" spans="1:6" ht="12.75">
      <c r="A165" s="35"/>
      <c r="B165" s="8"/>
      <c r="C165" s="8"/>
      <c r="D165" s="8"/>
      <c r="E165" s="8"/>
      <c r="F165" s="8"/>
    </row>
    <row r="166" spans="1:6" ht="12.75">
      <c r="A166" s="34" t="s">
        <v>64</v>
      </c>
      <c r="B166" s="8"/>
      <c r="C166" s="8"/>
      <c r="D166" s="8"/>
      <c r="E166" s="8"/>
      <c r="F166" s="53">
        <f>F14</f>
        <v>50000</v>
      </c>
    </row>
    <row r="167" spans="1:6" ht="12.75">
      <c r="A167" s="34" t="s">
        <v>65</v>
      </c>
      <c r="B167" s="8"/>
      <c r="C167" s="8"/>
      <c r="D167" s="8"/>
      <c r="E167" s="8"/>
      <c r="F167" s="8"/>
    </row>
    <row r="168" spans="1:6" ht="12.75">
      <c r="A168" s="34" t="s">
        <v>66</v>
      </c>
      <c r="B168" s="8"/>
      <c r="C168" s="8"/>
      <c r="D168" s="8"/>
      <c r="E168" s="8"/>
      <c r="F168" s="8"/>
    </row>
    <row r="169" spans="1:6" ht="12.75">
      <c r="A169" s="35"/>
      <c r="B169" s="8"/>
      <c r="C169" s="8"/>
      <c r="D169" s="8"/>
      <c r="E169" s="8"/>
      <c r="F169" s="8"/>
    </row>
    <row r="170" spans="1:6" ht="12.75">
      <c r="A170" s="34" t="s">
        <v>67</v>
      </c>
      <c r="B170" s="8"/>
      <c r="C170" s="8"/>
      <c r="D170" s="8"/>
      <c r="E170" s="8"/>
      <c r="F170" s="53">
        <f>F15</f>
        <v>893542.3333333333</v>
      </c>
    </row>
    <row r="171" spans="1:6" ht="12.75">
      <c r="A171" s="34" t="s">
        <v>68</v>
      </c>
      <c r="B171" s="8"/>
      <c r="C171" s="8"/>
      <c r="D171" s="8"/>
      <c r="E171" s="8"/>
      <c r="F171" s="8"/>
    </row>
    <row r="172" spans="1:6" ht="12.75">
      <c r="A172" s="34" t="s">
        <v>69</v>
      </c>
      <c r="B172" s="8"/>
      <c r="C172" s="8"/>
      <c r="D172" s="8"/>
      <c r="E172" s="8"/>
      <c r="F172" s="8"/>
    </row>
    <row r="173" spans="1:6" ht="12.75">
      <c r="A173" s="35"/>
      <c r="B173" s="8"/>
      <c r="C173" s="8"/>
      <c r="D173" s="8"/>
      <c r="E173" s="8"/>
      <c r="F173" s="8"/>
    </row>
    <row r="174" spans="1:6" ht="12.75">
      <c r="A174" s="34" t="s">
        <v>70</v>
      </c>
      <c r="B174" s="8"/>
      <c r="C174" s="8"/>
      <c r="D174" s="8"/>
      <c r="E174" s="8"/>
      <c r="F174" s="21">
        <f>F16</f>
        <v>600</v>
      </c>
    </row>
    <row r="175" spans="1:6" ht="12.75">
      <c r="A175" s="34" t="s">
        <v>71</v>
      </c>
      <c r="B175" s="8"/>
      <c r="C175" s="8"/>
      <c r="D175" s="8"/>
      <c r="E175" s="8"/>
      <c r="F175" s="8"/>
    </row>
    <row r="176" spans="1:6" ht="12.75">
      <c r="A176" s="34"/>
      <c r="B176" s="8"/>
      <c r="C176" s="8"/>
      <c r="D176" s="8"/>
      <c r="E176" s="8"/>
      <c r="F176" s="8"/>
    </row>
    <row r="177" spans="1:6" ht="12.75">
      <c r="A177" s="35"/>
      <c r="B177" s="8"/>
      <c r="C177" s="8"/>
      <c r="D177" s="8"/>
      <c r="E177" s="8"/>
      <c r="F177" s="19" t="s">
        <v>72</v>
      </c>
    </row>
    <row r="178" spans="1:6" ht="12.75">
      <c r="A178" s="35"/>
      <c r="B178" s="8"/>
      <c r="C178" s="15" t="s">
        <v>2</v>
      </c>
      <c r="D178" s="8"/>
      <c r="E178" s="19" t="s">
        <v>11</v>
      </c>
      <c r="F178" s="53">
        <f>F18</f>
        <v>2267677.8467777334</v>
      </c>
    </row>
    <row r="179" spans="1:6" ht="12.75">
      <c r="A179" s="35"/>
      <c r="B179" s="8"/>
      <c r="C179" s="8"/>
      <c r="D179" s="8"/>
      <c r="E179" s="8"/>
      <c r="F179" s="8"/>
    </row>
    <row r="180" spans="1:6" ht="12.75">
      <c r="A180" s="36" t="s">
        <v>73</v>
      </c>
      <c r="B180" s="8"/>
      <c r="C180" s="8"/>
      <c r="D180" s="8"/>
      <c r="E180" s="8"/>
      <c r="F180" s="8"/>
    </row>
    <row r="181" spans="1:6" ht="12.75">
      <c r="A181" s="35"/>
      <c r="B181" s="8"/>
      <c r="C181" s="8"/>
      <c r="D181" s="8"/>
      <c r="E181" s="8"/>
      <c r="F181" s="8"/>
    </row>
    <row r="182" spans="1:6" ht="12.75">
      <c r="A182" s="34" t="s">
        <v>74</v>
      </c>
      <c r="B182" s="8"/>
      <c r="C182" s="8"/>
      <c r="D182" s="8"/>
      <c r="E182" s="8"/>
      <c r="F182" s="53">
        <f>F22</f>
        <v>106542.60144353758</v>
      </c>
    </row>
    <row r="183" spans="1:6" ht="12.75">
      <c r="A183" s="34" t="s">
        <v>75</v>
      </c>
      <c r="B183" s="8"/>
      <c r="C183" s="8"/>
      <c r="D183" s="8"/>
      <c r="E183" s="8"/>
      <c r="F183" s="8"/>
    </row>
    <row r="184" spans="1:6" ht="12.75">
      <c r="A184" s="34" t="s">
        <v>225</v>
      </c>
      <c r="B184" s="8"/>
      <c r="C184" s="8"/>
      <c r="D184" s="8"/>
      <c r="E184" s="8"/>
      <c r="F184" s="8"/>
    </row>
    <row r="185" spans="1:6" ht="12.75">
      <c r="A185" s="35"/>
      <c r="B185" s="8"/>
      <c r="C185" s="8"/>
      <c r="D185" s="8"/>
      <c r="E185" s="8"/>
      <c r="F185" s="8"/>
    </row>
    <row r="186" spans="1:6" ht="12.75">
      <c r="A186" s="34" t="s">
        <v>76</v>
      </c>
      <c r="B186" s="8"/>
      <c r="C186" s="8"/>
      <c r="D186" s="8"/>
      <c r="E186" s="8"/>
      <c r="F186" s="53">
        <f>F23</f>
        <v>64862.40339</v>
      </c>
    </row>
    <row r="187" spans="1:6" ht="12.75">
      <c r="A187" s="34" t="s">
        <v>77</v>
      </c>
      <c r="B187" s="8"/>
      <c r="C187" s="8"/>
      <c r="D187" s="8"/>
      <c r="E187" s="8"/>
      <c r="F187" s="8"/>
    </row>
    <row r="188" spans="1:6" ht="12.75">
      <c r="A188" s="34" t="s">
        <v>214</v>
      </c>
      <c r="B188" s="8"/>
      <c r="C188" s="8"/>
      <c r="D188" s="8"/>
      <c r="E188" s="8"/>
      <c r="F188" s="8"/>
    </row>
    <row r="189" spans="1:6" ht="12.75">
      <c r="A189" s="35"/>
      <c r="B189" s="8"/>
      <c r="C189" s="8"/>
      <c r="D189" s="8"/>
      <c r="E189" s="8"/>
      <c r="F189" s="8"/>
    </row>
    <row r="190" spans="1:6" ht="12.75">
      <c r="A190" s="34" t="s">
        <v>78</v>
      </c>
      <c r="B190" s="8"/>
      <c r="C190" s="8"/>
      <c r="D190" s="8"/>
      <c r="E190" s="8"/>
      <c r="F190" s="53">
        <f>F24</f>
        <v>252000</v>
      </c>
    </row>
    <row r="191" spans="1:6" ht="12.75">
      <c r="A191" s="34" t="s">
        <v>208</v>
      </c>
      <c r="B191" s="8"/>
      <c r="C191" s="8"/>
      <c r="D191" s="8"/>
      <c r="E191" s="8"/>
      <c r="F191" s="8"/>
    </row>
    <row r="192" spans="1:6" ht="12.75">
      <c r="A192" s="34" t="s">
        <v>79</v>
      </c>
      <c r="B192" s="8"/>
      <c r="C192" s="8"/>
      <c r="D192" s="8"/>
      <c r="E192" s="8"/>
      <c r="F192" s="8"/>
    </row>
    <row r="193" spans="1:6" ht="12.75">
      <c r="A193" s="35"/>
      <c r="B193" s="8"/>
      <c r="C193" s="8"/>
      <c r="D193" s="8"/>
      <c r="E193" s="8"/>
      <c r="F193" s="8"/>
    </row>
    <row r="194" spans="1:6" ht="12.75">
      <c r="A194" s="34" t="s">
        <v>80</v>
      </c>
      <c r="B194" s="8"/>
      <c r="C194" s="8"/>
      <c r="D194" s="8"/>
      <c r="E194" s="8"/>
      <c r="F194" s="53">
        <f>F25</f>
        <v>131000</v>
      </c>
    </row>
    <row r="195" spans="1:6" ht="12.75">
      <c r="A195" s="34" t="s">
        <v>212</v>
      </c>
      <c r="B195" s="8"/>
      <c r="C195" s="8"/>
      <c r="D195" s="8"/>
      <c r="E195" s="8"/>
      <c r="F195" s="8"/>
    </row>
    <row r="196" spans="1:6" ht="12.75">
      <c r="A196" s="34" t="s">
        <v>81</v>
      </c>
      <c r="B196" s="8"/>
      <c r="C196" s="8"/>
      <c r="D196" s="8"/>
      <c r="E196" s="8"/>
      <c r="F196" s="8"/>
    </row>
    <row r="197" spans="1:6" ht="12.75">
      <c r="A197" s="34"/>
      <c r="B197" s="8"/>
      <c r="C197" s="8"/>
      <c r="D197" s="8"/>
      <c r="E197" s="8"/>
      <c r="F197" s="8"/>
    </row>
    <row r="198" spans="1:6" ht="18.75">
      <c r="A198" s="26" t="s">
        <v>0</v>
      </c>
      <c r="B198" s="6"/>
      <c r="C198" s="27"/>
      <c r="D198" s="6"/>
      <c r="E198" s="6"/>
      <c r="F198" s="6"/>
    </row>
    <row r="199" spans="1:6" ht="18.75">
      <c r="A199" s="26" t="str">
        <f>+A51</f>
        <v>REVENUE SUMMARY      FISCAL YEAR 2008-2009</v>
      </c>
      <c r="B199" s="6"/>
      <c r="C199" s="6"/>
      <c r="D199" s="6"/>
      <c r="E199" s="6"/>
      <c r="F199" s="6"/>
    </row>
    <row r="200" spans="1:6" ht="13.5" thickBot="1">
      <c r="A200" s="7"/>
      <c r="B200" s="7"/>
      <c r="C200" s="7"/>
      <c r="D200" s="7"/>
      <c r="E200" s="7"/>
      <c r="F200" s="7"/>
    </row>
    <row r="201" spans="1:6" ht="13.5" thickTop="1">
      <c r="A201" s="35"/>
      <c r="B201" s="8"/>
      <c r="C201" s="8"/>
      <c r="D201" s="8"/>
      <c r="E201" s="8"/>
      <c r="F201" s="8"/>
    </row>
    <row r="202" spans="1:6" ht="12.75">
      <c r="A202" s="37" t="s">
        <v>82</v>
      </c>
      <c r="B202" s="8"/>
      <c r="C202" s="8"/>
      <c r="D202" s="8"/>
      <c r="E202" s="8"/>
      <c r="F202" s="8"/>
    </row>
    <row r="203" spans="1:6" ht="12.75">
      <c r="A203" s="35"/>
      <c r="B203" s="8"/>
      <c r="C203" s="8"/>
      <c r="D203" s="8"/>
      <c r="E203" s="8"/>
      <c r="F203" s="8"/>
    </row>
    <row r="204" spans="1:6" ht="12.75">
      <c r="A204" s="34" t="s">
        <v>83</v>
      </c>
      <c r="B204" s="8"/>
      <c r="C204" s="8"/>
      <c r="D204" s="8"/>
      <c r="E204" s="8"/>
      <c r="F204" s="53">
        <f>F26</f>
        <v>103000</v>
      </c>
    </row>
    <row r="205" spans="1:6" ht="12.75">
      <c r="A205" s="34" t="s">
        <v>209</v>
      </c>
      <c r="B205" s="8"/>
      <c r="C205" s="8"/>
      <c r="D205" s="8"/>
      <c r="E205" s="8"/>
      <c r="F205" s="8"/>
    </row>
    <row r="206" spans="1:6" ht="12.75">
      <c r="A206" s="34" t="s">
        <v>84</v>
      </c>
      <c r="B206" s="8"/>
      <c r="C206" s="8"/>
      <c r="D206" s="8"/>
      <c r="E206" s="8"/>
      <c r="F206" s="8"/>
    </row>
    <row r="207" spans="1:6" ht="12.75">
      <c r="A207" s="35"/>
      <c r="B207" s="8"/>
      <c r="C207" s="8"/>
      <c r="D207" s="8"/>
      <c r="E207" s="8"/>
      <c r="F207" s="8"/>
    </row>
    <row r="208" spans="1:6" ht="12.75">
      <c r="A208" s="34" t="s">
        <v>85</v>
      </c>
      <c r="B208" s="8"/>
      <c r="C208" s="8"/>
      <c r="D208" s="8"/>
      <c r="E208" s="8"/>
      <c r="F208" s="53">
        <f>F27</f>
        <v>81000</v>
      </c>
    </row>
    <row r="209" spans="1:6" ht="12.75">
      <c r="A209" s="34" t="s">
        <v>207</v>
      </c>
      <c r="B209" s="8"/>
      <c r="C209" s="8"/>
      <c r="D209" s="8"/>
      <c r="E209" s="8"/>
      <c r="F209" s="8"/>
    </row>
    <row r="210" spans="1:6" ht="12.75">
      <c r="A210" s="34" t="s">
        <v>86</v>
      </c>
      <c r="B210" s="8"/>
      <c r="C210" s="8"/>
      <c r="D210" s="8"/>
      <c r="E210" s="8"/>
      <c r="F210" s="8"/>
    </row>
    <row r="211" spans="1:6" ht="12.75">
      <c r="A211" s="35"/>
      <c r="B211" s="8"/>
      <c r="C211" s="8"/>
      <c r="D211" s="8"/>
      <c r="E211" s="8"/>
      <c r="F211" s="8"/>
    </row>
    <row r="212" spans="1:6" ht="12.75">
      <c r="A212" s="34" t="s">
        <v>87</v>
      </c>
      <c r="B212" s="8"/>
      <c r="C212" s="8"/>
      <c r="D212" s="8"/>
      <c r="E212" s="8"/>
      <c r="F212" s="21">
        <f>F28</f>
        <v>0</v>
      </c>
    </row>
    <row r="213" spans="1:6" ht="12.75">
      <c r="A213" s="34" t="s">
        <v>88</v>
      </c>
      <c r="B213" s="8"/>
      <c r="C213" s="8"/>
      <c r="D213" s="8"/>
      <c r="E213" s="8"/>
      <c r="F213" s="8"/>
    </row>
    <row r="214" spans="1:6" ht="12.75">
      <c r="A214" s="34" t="s">
        <v>89</v>
      </c>
      <c r="B214" s="8"/>
      <c r="C214" s="8"/>
      <c r="D214" s="8"/>
      <c r="E214" s="8"/>
      <c r="F214" s="8"/>
    </row>
    <row r="215" spans="1:6" ht="12.75">
      <c r="A215" s="35"/>
      <c r="B215" s="8"/>
      <c r="C215" s="8"/>
      <c r="D215" s="8"/>
      <c r="E215" s="8"/>
      <c r="F215" s="19" t="s">
        <v>90</v>
      </c>
    </row>
    <row r="216" spans="1:6" ht="12.75">
      <c r="A216" s="35"/>
      <c r="B216" s="15" t="s">
        <v>2</v>
      </c>
      <c r="C216" s="8"/>
      <c r="D216" s="8"/>
      <c r="E216" s="19" t="s">
        <v>11</v>
      </c>
      <c r="F216" s="53">
        <f>F30</f>
        <v>738405.0048335376</v>
      </c>
    </row>
    <row r="217" spans="1:6" ht="12.75">
      <c r="A217" s="35"/>
      <c r="B217" s="8"/>
      <c r="C217" s="8"/>
      <c r="D217" s="8"/>
      <c r="E217" s="8"/>
      <c r="F217" s="8"/>
    </row>
    <row r="218" spans="1:6" ht="12.75">
      <c r="A218" s="36" t="s">
        <v>91</v>
      </c>
      <c r="B218" s="8"/>
      <c r="C218" s="8"/>
      <c r="D218" s="8"/>
      <c r="E218" s="8"/>
      <c r="F218" s="8"/>
    </row>
    <row r="219" spans="1:6" ht="12.75">
      <c r="A219" s="35"/>
      <c r="B219" s="8"/>
      <c r="C219" s="8"/>
      <c r="D219" s="8"/>
      <c r="E219" s="8"/>
      <c r="F219" s="8"/>
    </row>
    <row r="220" spans="1:6" ht="12.75">
      <c r="A220" s="34" t="s">
        <v>92</v>
      </c>
      <c r="B220" s="8"/>
      <c r="C220" s="8"/>
      <c r="D220" s="8"/>
      <c r="E220" s="8"/>
      <c r="F220" s="53">
        <f>F34</f>
        <v>15000</v>
      </c>
    </row>
    <row r="221" spans="1:6" ht="12.75">
      <c r="A221" s="34" t="s">
        <v>93</v>
      </c>
      <c r="B221" s="8"/>
      <c r="C221" s="8"/>
      <c r="D221" s="8"/>
      <c r="E221" s="8"/>
      <c r="F221" s="8"/>
    </row>
    <row r="222" spans="1:6" ht="12.75">
      <c r="A222" s="34" t="s">
        <v>94</v>
      </c>
      <c r="B222" s="8"/>
      <c r="C222" s="8"/>
      <c r="D222" s="8"/>
      <c r="E222" s="8"/>
      <c r="F222" s="8"/>
    </row>
    <row r="223" spans="1:6" ht="12.75">
      <c r="A223" s="34" t="s">
        <v>95</v>
      </c>
      <c r="B223" s="8"/>
      <c r="C223" s="8"/>
      <c r="D223" s="8"/>
      <c r="E223" s="8"/>
      <c r="F223" s="8"/>
    </row>
    <row r="224" spans="1:6" ht="12.75">
      <c r="A224" s="34" t="s">
        <v>96</v>
      </c>
      <c r="B224" s="8"/>
      <c r="C224" s="8"/>
      <c r="D224" s="8"/>
      <c r="E224" s="8"/>
      <c r="F224" s="8"/>
    </row>
    <row r="225" spans="1:6" ht="12.75">
      <c r="A225" s="35"/>
      <c r="B225" s="8"/>
      <c r="C225" s="8"/>
      <c r="D225" s="8"/>
      <c r="E225" s="8"/>
      <c r="F225" s="8"/>
    </row>
    <row r="226" spans="1:6" ht="12.75">
      <c r="A226" s="34" t="s">
        <v>97</v>
      </c>
      <c r="B226" s="8"/>
      <c r="C226" s="8"/>
      <c r="D226" s="8"/>
      <c r="E226" s="8"/>
      <c r="F226" s="21">
        <f>F35</f>
        <v>1000</v>
      </c>
    </row>
    <row r="227" spans="1:6" ht="12.75">
      <c r="A227" s="34" t="s">
        <v>98</v>
      </c>
      <c r="B227" s="8"/>
      <c r="C227" s="8"/>
      <c r="D227" s="8"/>
      <c r="E227" s="8"/>
      <c r="F227" s="8"/>
    </row>
    <row r="228" spans="1:6" ht="12.75">
      <c r="A228" s="34" t="s">
        <v>99</v>
      </c>
      <c r="B228" s="8"/>
      <c r="C228" s="8"/>
      <c r="D228" s="8"/>
      <c r="E228" s="8"/>
      <c r="F228" s="8"/>
    </row>
    <row r="229" spans="1:6" ht="12.75">
      <c r="A229" s="35"/>
      <c r="B229" s="8"/>
      <c r="C229" s="8"/>
      <c r="D229" s="8"/>
      <c r="E229" s="8"/>
      <c r="F229" s="8"/>
    </row>
    <row r="230" spans="1:6" ht="12.75">
      <c r="A230" s="34" t="s">
        <v>100</v>
      </c>
      <c r="B230" s="8"/>
      <c r="C230" s="8"/>
      <c r="D230" s="8"/>
      <c r="E230" s="8"/>
      <c r="F230" s="53">
        <f>F36</f>
        <v>22000</v>
      </c>
    </row>
    <row r="231" spans="1:6" ht="12.75">
      <c r="A231" s="34" t="s">
        <v>101</v>
      </c>
      <c r="B231" s="8"/>
      <c r="C231" s="8"/>
      <c r="D231" s="8"/>
      <c r="E231" s="8"/>
      <c r="F231" s="8"/>
    </row>
    <row r="232" spans="1:6" ht="12.75">
      <c r="A232" s="34" t="s">
        <v>102</v>
      </c>
      <c r="B232" s="8"/>
      <c r="C232" s="8"/>
      <c r="D232" s="8"/>
      <c r="E232" s="8"/>
      <c r="F232" s="8"/>
    </row>
    <row r="233" spans="1:6" ht="12.75">
      <c r="A233" s="34" t="s">
        <v>103</v>
      </c>
      <c r="B233" s="8"/>
      <c r="C233" s="8"/>
      <c r="D233" s="8"/>
      <c r="E233" s="8"/>
      <c r="F233" s="8"/>
    </row>
    <row r="234" spans="1:6" ht="12.75">
      <c r="A234" s="35"/>
      <c r="B234" s="8"/>
      <c r="C234" s="8"/>
      <c r="D234" s="8"/>
      <c r="E234" s="8"/>
      <c r="F234" s="19" t="s">
        <v>104</v>
      </c>
    </row>
    <row r="235" spans="1:6" ht="12.75">
      <c r="A235" s="35"/>
      <c r="B235" s="8"/>
      <c r="C235" s="8"/>
      <c r="D235" s="8"/>
      <c r="E235" s="19" t="s">
        <v>11</v>
      </c>
      <c r="F235" s="53">
        <f>F38</f>
        <v>38000</v>
      </c>
    </row>
    <row r="236" spans="1:6" ht="12.75">
      <c r="A236" s="35"/>
      <c r="B236" s="8"/>
      <c r="C236" s="8"/>
      <c r="D236" s="8"/>
      <c r="E236" s="8"/>
      <c r="F236" s="8"/>
    </row>
    <row r="237" spans="1:6" ht="12.75">
      <c r="A237" s="36" t="s">
        <v>105</v>
      </c>
      <c r="B237" s="8"/>
      <c r="C237" s="8"/>
      <c r="D237" s="8"/>
      <c r="E237" s="8"/>
      <c r="F237" s="8"/>
    </row>
    <row r="238" spans="1:6" ht="12.75">
      <c r="A238" s="35"/>
      <c r="B238" s="8"/>
      <c r="C238" s="8"/>
      <c r="D238" s="8"/>
      <c r="E238" s="8"/>
      <c r="F238" s="8"/>
    </row>
    <row r="239" spans="1:6" ht="12.75">
      <c r="A239" s="34" t="s">
        <v>106</v>
      </c>
      <c r="B239" s="8"/>
      <c r="C239" s="8"/>
      <c r="D239" s="8"/>
      <c r="E239" s="8"/>
      <c r="F239" s="53">
        <f>F62</f>
        <v>72000</v>
      </c>
    </row>
    <row r="240" spans="1:6" ht="12.75">
      <c r="A240" s="34" t="s">
        <v>107</v>
      </c>
      <c r="B240" s="8"/>
      <c r="C240" s="8"/>
      <c r="D240" s="8"/>
      <c r="E240" s="8"/>
      <c r="F240" s="8"/>
    </row>
    <row r="241" spans="1:6" ht="12.75">
      <c r="A241" s="34" t="s">
        <v>108</v>
      </c>
      <c r="B241" s="8"/>
      <c r="C241" s="8"/>
      <c r="D241" s="8"/>
      <c r="E241" s="8"/>
      <c r="F241" s="8"/>
    </row>
    <row r="242" spans="1:6" ht="12.75">
      <c r="A242" s="35"/>
      <c r="B242" s="8"/>
      <c r="C242" s="8"/>
      <c r="D242" s="8"/>
      <c r="E242" s="8"/>
      <c r="F242" s="19" t="s">
        <v>104</v>
      </c>
    </row>
    <row r="243" spans="1:6" ht="12.75">
      <c r="A243" s="35"/>
      <c r="B243" s="8"/>
      <c r="C243" s="8"/>
      <c r="D243" s="8"/>
      <c r="E243" s="19" t="s">
        <v>11</v>
      </c>
      <c r="F243" s="53">
        <f>F66</f>
        <v>72900</v>
      </c>
    </row>
    <row r="244" spans="1:6" ht="12.75">
      <c r="A244" s="34"/>
      <c r="B244" s="8"/>
      <c r="C244" s="8"/>
      <c r="D244" s="8"/>
      <c r="E244" s="8"/>
      <c r="F244" s="8"/>
    </row>
    <row r="245" spans="1:6" ht="18.75">
      <c r="A245" s="26" t="s">
        <v>0</v>
      </c>
      <c r="B245" s="6"/>
      <c r="C245" s="27"/>
      <c r="D245" s="6"/>
      <c r="E245" s="6"/>
      <c r="F245" s="6"/>
    </row>
    <row r="246" spans="1:6" ht="18.75">
      <c r="A246" s="26" t="str">
        <f>+A51</f>
        <v>REVENUE SUMMARY      FISCAL YEAR 2008-2009</v>
      </c>
      <c r="B246" s="6"/>
      <c r="C246" s="6"/>
      <c r="D246" s="6"/>
      <c r="E246" s="6"/>
      <c r="F246" s="6"/>
    </row>
    <row r="247" spans="1:6" ht="13.5" thickBot="1">
      <c r="A247" s="7"/>
      <c r="B247" s="7"/>
      <c r="C247" s="7"/>
      <c r="D247" s="7"/>
      <c r="E247" s="7"/>
      <c r="F247" s="7"/>
    </row>
    <row r="248" spans="1:6" ht="13.5" thickTop="1">
      <c r="A248" s="35"/>
      <c r="B248" s="8"/>
      <c r="C248" s="8"/>
      <c r="D248" s="8"/>
      <c r="E248" s="8"/>
      <c r="F248" s="8"/>
    </row>
    <row r="249" spans="1:6" ht="12.75">
      <c r="A249" s="37" t="s">
        <v>82</v>
      </c>
      <c r="B249" s="8"/>
      <c r="C249" s="8"/>
      <c r="D249" s="8"/>
      <c r="E249" s="8"/>
      <c r="F249" s="8"/>
    </row>
    <row r="250" spans="1:6" ht="12.75">
      <c r="A250" s="35"/>
      <c r="B250" s="8"/>
      <c r="C250" s="8"/>
      <c r="D250" s="8"/>
      <c r="E250" s="8"/>
      <c r="F250" s="8"/>
    </row>
    <row r="251" spans="1:6" ht="12.75">
      <c r="A251" s="36" t="s">
        <v>109</v>
      </c>
      <c r="B251" s="8"/>
      <c r="C251" s="8"/>
      <c r="D251" s="8"/>
      <c r="E251" s="8"/>
      <c r="F251" s="8"/>
    </row>
    <row r="252" spans="1:6" ht="12.75">
      <c r="A252" s="35"/>
      <c r="B252" s="8"/>
      <c r="C252" s="8"/>
      <c r="D252" s="8"/>
      <c r="E252" s="8"/>
      <c r="F252" s="8"/>
    </row>
    <row r="253" spans="1:6" ht="12.75">
      <c r="A253" s="34" t="s">
        <v>110</v>
      </c>
      <c r="B253" s="8"/>
      <c r="C253" s="8"/>
      <c r="D253" s="8"/>
      <c r="E253" s="8"/>
      <c r="F253" s="53">
        <f>F42</f>
        <v>132492.6313879173</v>
      </c>
    </row>
    <row r="254" spans="1:6" ht="12.75">
      <c r="A254" s="34" t="s">
        <v>111</v>
      </c>
      <c r="B254" s="8"/>
      <c r="C254" s="8"/>
      <c r="D254" s="8"/>
      <c r="E254" s="8"/>
      <c r="F254" s="8"/>
    </row>
    <row r="255" spans="1:6" ht="12.75">
      <c r="A255" s="34"/>
      <c r="B255" s="8"/>
      <c r="C255" s="8"/>
      <c r="D255" s="8"/>
      <c r="E255" s="8"/>
      <c r="F255" s="8"/>
    </row>
    <row r="256" spans="1:6" ht="12.75">
      <c r="A256" s="34" t="s">
        <v>112</v>
      </c>
      <c r="B256" s="8"/>
      <c r="C256" s="8"/>
      <c r="D256" s="8"/>
      <c r="E256" s="8"/>
      <c r="F256" s="21">
        <f>F43</f>
        <v>0</v>
      </c>
    </row>
    <row r="257" spans="1:6" ht="12.75">
      <c r="A257" s="34" t="s">
        <v>113</v>
      </c>
      <c r="B257" s="8"/>
      <c r="C257" s="8"/>
      <c r="D257" s="8"/>
      <c r="E257" s="8"/>
      <c r="F257" s="8"/>
    </row>
    <row r="258" spans="1:6" ht="12.75">
      <c r="A258" s="34"/>
      <c r="B258" s="8"/>
      <c r="C258" s="8"/>
      <c r="D258" s="8"/>
      <c r="E258" s="8"/>
      <c r="F258" s="8"/>
    </row>
    <row r="259" spans="1:6" ht="12.75">
      <c r="A259" s="34" t="s">
        <v>114</v>
      </c>
      <c r="B259" s="8"/>
      <c r="C259" s="8"/>
      <c r="D259" s="8"/>
      <c r="E259" s="8"/>
      <c r="F259" s="53">
        <f>F44</f>
        <v>12000</v>
      </c>
    </row>
    <row r="260" spans="1:6" ht="12.75">
      <c r="A260" s="34" t="s">
        <v>115</v>
      </c>
      <c r="B260" s="8"/>
      <c r="C260" s="8"/>
      <c r="D260" s="8"/>
      <c r="E260" s="8"/>
      <c r="F260" s="8"/>
    </row>
    <row r="261" spans="1:6" ht="12.75">
      <c r="A261" s="34" t="s">
        <v>116</v>
      </c>
      <c r="B261" s="8"/>
      <c r="C261" s="8"/>
      <c r="D261" s="8"/>
      <c r="E261" s="8"/>
      <c r="F261" s="8"/>
    </row>
    <row r="263" spans="1:6" ht="12.75">
      <c r="A263" s="34" t="s">
        <v>117</v>
      </c>
      <c r="B263" s="8"/>
      <c r="C263" s="8"/>
      <c r="D263" s="8"/>
      <c r="E263" s="8"/>
      <c r="F263" s="21">
        <f>F45</f>
        <v>0</v>
      </c>
    </row>
    <row r="264" spans="1:6" ht="12.75">
      <c r="A264" s="34" t="s">
        <v>118</v>
      </c>
      <c r="B264" s="8"/>
      <c r="C264" s="8"/>
      <c r="D264" s="8"/>
      <c r="E264" s="8"/>
      <c r="F264" s="8"/>
    </row>
    <row r="266" spans="1:6" ht="12.75">
      <c r="A266" s="34" t="s">
        <v>119</v>
      </c>
      <c r="B266" s="8"/>
      <c r="C266" s="8"/>
      <c r="D266" s="8"/>
      <c r="E266" s="8"/>
      <c r="F266" s="53">
        <f>F46</f>
        <v>50000</v>
      </c>
    </row>
    <row r="267" spans="1:6" ht="12.75">
      <c r="A267" s="34" t="s">
        <v>211</v>
      </c>
      <c r="B267" s="8"/>
      <c r="C267" s="8"/>
      <c r="D267" s="8"/>
      <c r="E267" s="8"/>
      <c r="F267" s="8"/>
    </row>
    <row r="268" spans="1:6" ht="12.75">
      <c r="A268" s="35"/>
      <c r="B268" s="8"/>
      <c r="C268" s="8"/>
      <c r="D268" s="8"/>
      <c r="E268" s="8"/>
      <c r="F268" s="19" t="s">
        <v>104</v>
      </c>
    </row>
    <row r="269" spans="1:6" ht="12.75">
      <c r="A269" s="35"/>
      <c r="B269" s="8"/>
      <c r="C269" s="8"/>
      <c r="D269" s="8"/>
      <c r="E269" s="19" t="s">
        <v>11</v>
      </c>
      <c r="F269" s="53">
        <f>F48</f>
        <v>194492.6313879173</v>
      </c>
    </row>
    <row r="270" spans="1:6" ht="12.75">
      <c r="A270" s="35"/>
      <c r="B270" s="8"/>
      <c r="C270" s="8"/>
      <c r="D270" s="8"/>
      <c r="E270" s="8"/>
      <c r="F270" s="8"/>
    </row>
    <row r="271" spans="1:6" ht="12.75">
      <c r="A271" s="36" t="s">
        <v>120</v>
      </c>
      <c r="B271" s="8"/>
      <c r="C271" s="8"/>
      <c r="D271" s="8"/>
      <c r="E271" s="8"/>
      <c r="F271" s="8"/>
    </row>
    <row r="272" spans="1:6" ht="12.75">
      <c r="A272" s="35"/>
      <c r="B272" s="8"/>
      <c r="C272" s="8"/>
      <c r="D272" s="8"/>
      <c r="E272" s="8"/>
      <c r="F272" s="8"/>
    </row>
    <row r="273" spans="1:6" ht="12.75">
      <c r="A273" s="34" t="s">
        <v>121</v>
      </c>
      <c r="B273" s="8"/>
      <c r="C273" s="8"/>
      <c r="D273" s="8"/>
      <c r="E273" s="8"/>
      <c r="F273" s="53">
        <f>F70</f>
        <v>7200</v>
      </c>
    </row>
    <row r="274" spans="1:6" ht="12.75">
      <c r="A274" s="34" t="s">
        <v>122</v>
      </c>
      <c r="B274" s="8"/>
      <c r="C274" s="8"/>
      <c r="D274" s="8"/>
      <c r="E274" s="8"/>
      <c r="F274" s="8"/>
    </row>
    <row r="275" spans="1:6" ht="12.75">
      <c r="A275" s="35"/>
      <c r="B275" s="8"/>
      <c r="C275" s="8"/>
      <c r="D275" s="8"/>
      <c r="E275" s="8"/>
      <c r="F275" s="8"/>
    </row>
    <row r="276" spans="1:6" ht="12.75">
      <c r="A276" s="34" t="s">
        <v>123</v>
      </c>
      <c r="B276" s="8"/>
      <c r="C276" s="8"/>
      <c r="D276" s="8"/>
      <c r="E276" s="8"/>
      <c r="F276" s="53">
        <f>F71</f>
        <v>11800</v>
      </c>
    </row>
    <row r="277" spans="1:6" ht="12.75">
      <c r="A277" s="34" t="s">
        <v>124</v>
      </c>
      <c r="B277" s="8"/>
      <c r="C277" s="8"/>
      <c r="D277" s="8"/>
      <c r="E277" s="8"/>
      <c r="F277" s="8"/>
    </row>
    <row r="278" spans="1:6" ht="12.75">
      <c r="A278" s="34" t="s">
        <v>125</v>
      </c>
      <c r="B278" s="8"/>
      <c r="C278" s="8"/>
      <c r="D278" s="8"/>
      <c r="E278" s="8"/>
      <c r="F278" s="8"/>
    </row>
    <row r="279" spans="1:6" ht="12.75">
      <c r="A279" s="34" t="s">
        <v>126</v>
      </c>
      <c r="B279" s="8"/>
      <c r="C279" s="8"/>
      <c r="D279" s="8"/>
      <c r="E279" s="8"/>
      <c r="F279" s="8"/>
    </row>
    <row r="280" spans="1:6" ht="12.75">
      <c r="A280" s="34" t="s">
        <v>127</v>
      </c>
      <c r="B280" s="8"/>
      <c r="C280" s="8"/>
      <c r="D280" s="8"/>
      <c r="E280" s="8"/>
      <c r="F280" s="8"/>
    </row>
    <row r="281" spans="1:6" ht="12.75">
      <c r="A281" s="34" t="s">
        <v>128</v>
      </c>
      <c r="B281" s="8"/>
      <c r="C281" s="8"/>
      <c r="D281" s="8"/>
      <c r="E281" s="8"/>
      <c r="F281" s="21">
        <f>F72</f>
        <v>200</v>
      </c>
    </row>
    <row r="282" spans="1:6" ht="12.75">
      <c r="A282" s="34" t="s">
        <v>129</v>
      </c>
      <c r="B282" s="8"/>
      <c r="C282" s="8"/>
      <c r="D282" s="8"/>
      <c r="E282" s="8"/>
      <c r="F282" s="8"/>
    </row>
    <row r="283" spans="1:6" ht="12.75">
      <c r="A283" s="34" t="s">
        <v>130</v>
      </c>
      <c r="B283" s="8"/>
      <c r="C283" s="8"/>
      <c r="D283" s="8"/>
      <c r="E283" s="8"/>
      <c r="F283" s="8"/>
    </row>
    <row r="284" spans="1:6" ht="12.75">
      <c r="A284" s="34" t="s">
        <v>131</v>
      </c>
      <c r="B284" s="8"/>
      <c r="C284" s="8"/>
      <c r="D284" s="8"/>
      <c r="E284" s="8"/>
      <c r="F284" s="8"/>
    </row>
    <row r="285" spans="1:6" ht="12.75">
      <c r="A285" s="35"/>
      <c r="B285" s="8"/>
      <c r="C285" s="8"/>
      <c r="D285" s="8"/>
      <c r="E285" s="8"/>
      <c r="F285" s="8"/>
    </row>
    <row r="286" spans="1:6" ht="12.75">
      <c r="A286" s="34" t="s">
        <v>132</v>
      </c>
      <c r="B286" s="8"/>
      <c r="C286" s="8"/>
      <c r="D286" s="8"/>
      <c r="E286" s="8"/>
      <c r="F286" s="21">
        <f>F73</f>
        <v>0</v>
      </c>
    </row>
    <row r="287" spans="1:6" ht="12.75">
      <c r="A287" s="34" t="s">
        <v>133</v>
      </c>
      <c r="B287" s="8"/>
      <c r="C287" s="8"/>
      <c r="D287" s="8"/>
      <c r="E287" s="8"/>
      <c r="F287" s="8"/>
    </row>
    <row r="288" spans="1:6" ht="12.75">
      <c r="A288" s="34" t="s">
        <v>134</v>
      </c>
      <c r="B288" s="8"/>
      <c r="C288" s="8"/>
      <c r="D288" s="8"/>
      <c r="E288" s="8"/>
      <c r="F288" s="8"/>
    </row>
    <row r="289" spans="1:6" ht="12.75">
      <c r="A289" s="35"/>
      <c r="B289" s="8"/>
      <c r="C289" s="8"/>
      <c r="D289" s="8"/>
      <c r="E289" s="8"/>
      <c r="F289" s="19" t="s">
        <v>135</v>
      </c>
    </row>
    <row r="290" spans="1:6" ht="12.75">
      <c r="A290" s="34" t="s">
        <v>2</v>
      </c>
      <c r="B290" s="8"/>
      <c r="C290" s="8"/>
      <c r="D290" s="8"/>
      <c r="E290" s="19" t="s">
        <v>11</v>
      </c>
      <c r="F290" s="53">
        <f>F75</f>
        <v>19200</v>
      </c>
    </row>
    <row r="291" spans="1:6" ht="12.75">
      <c r="A291" s="34"/>
      <c r="B291" s="8"/>
      <c r="C291" s="8"/>
      <c r="D291" s="8"/>
      <c r="E291" s="8"/>
      <c r="F291" s="8"/>
    </row>
    <row r="292" spans="1:6" ht="18.75">
      <c r="A292" s="26" t="s">
        <v>0</v>
      </c>
      <c r="B292" s="6"/>
      <c r="C292" s="27"/>
      <c r="D292" s="6"/>
      <c r="E292" s="6"/>
      <c r="F292" s="6"/>
    </row>
    <row r="293" spans="1:6" ht="18.75">
      <c r="A293" s="26" t="str">
        <f>+A51</f>
        <v>REVENUE SUMMARY      FISCAL YEAR 2008-2009</v>
      </c>
      <c r="B293" s="6"/>
      <c r="C293" s="6"/>
      <c r="D293" s="6"/>
      <c r="E293" s="6"/>
      <c r="F293" s="6"/>
    </row>
    <row r="294" spans="1:6" ht="13.5" thickBot="1">
      <c r="A294" s="7"/>
      <c r="B294" s="7"/>
      <c r="C294" s="7"/>
      <c r="D294" s="7"/>
      <c r="E294" s="7"/>
      <c r="F294" s="7"/>
    </row>
    <row r="295" spans="1:6" ht="13.5" thickTop="1">
      <c r="A295" s="35"/>
      <c r="B295" s="8"/>
      <c r="C295" s="8"/>
      <c r="D295" s="8"/>
      <c r="E295" s="8"/>
      <c r="F295" s="8"/>
    </row>
    <row r="296" spans="1:6" ht="12.75">
      <c r="A296" s="37" t="s">
        <v>82</v>
      </c>
      <c r="B296" s="8"/>
      <c r="C296" s="8"/>
      <c r="D296" s="8"/>
      <c r="E296" s="8"/>
      <c r="F296" s="8"/>
    </row>
    <row r="297" spans="1:6" ht="12.75">
      <c r="A297" s="35"/>
      <c r="B297" s="8"/>
      <c r="C297" s="8"/>
      <c r="D297" s="8"/>
      <c r="E297" s="8"/>
      <c r="F297" s="8"/>
    </row>
    <row r="298" spans="1:6" ht="12.75">
      <c r="A298" s="36" t="s">
        <v>136</v>
      </c>
      <c r="B298" s="8"/>
      <c r="C298" s="8"/>
      <c r="D298" s="8"/>
      <c r="E298" s="8"/>
      <c r="F298" s="8"/>
    </row>
    <row r="299" spans="1:6" ht="12.75">
      <c r="A299" s="35"/>
      <c r="B299" s="8"/>
      <c r="C299" s="8"/>
      <c r="D299" s="8"/>
      <c r="E299" s="8"/>
      <c r="F299" s="8"/>
    </row>
    <row r="300" spans="1:6" ht="12.75">
      <c r="A300" s="34" t="s">
        <v>137</v>
      </c>
      <c r="B300" s="8"/>
      <c r="C300" s="8"/>
      <c r="D300" s="8"/>
      <c r="E300" s="8"/>
      <c r="F300" s="52">
        <f>F80</f>
        <v>600</v>
      </c>
    </row>
    <row r="301" spans="1:6" ht="12.75">
      <c r="A301" s="34" t="s">
        <v>138</v>
      </c>
      <c r="B301" s="8"/>
      <c r="C301" s="8"/>
      <c r="D301" s="8"/>
      <c r="E301" s="8"/>
      <c r="F301" s="60"/>
    </row>
    <row r="302" spans="1:6" ht="12.75">
      <c r="A302" s="35"/>
      <c r="B302" s="8"/>
      <c r="C302" s="8"/>
      <c r="D302" s="8"/>
      <c r="E302" s="8"/>
      <c r="F302" s="60"/>
    </row>
    <row r="303" spans="1:6" ht="12.75">
      <c r="A303" s="34" t="s">
        <v>139</v>
      </c>
      <c r="B303" s="8"/>
      <c r="C303" s="8"/>
      <c r="D303" s="8"/>
      <c r="E303" s="8"/>
      <c r="F303" s="52">
        <f>F81</f>
        <v>2000</v>
      </c>
    </row>
    <row r="304" spans="1:6" ht="12.75">
      <c r="A304" s="34" t="s">
        <v>140</v>
      </c>
      <c r="B304" s="8"/>
      <c r="C304" s="8"/>
      <c r="D304" s="8"/>
      <c r="E304" s="8"/>
      <c r="F304" s="60"/>
    </row>
    <row r="305" spans="1:6" ht="12.75">
      <c r="A305" s="34" t="s">
        <v>141</v>
      </c>
      <c r="B305" s="8"/>
      <c r="C305" s="8"/>
      <c r="D305" s="8"/>
      <c r="E305" s="8"/>
      <c r="F305" s="60"/>
    </row>
    <row r="306" spans="1:6" ht="12.75">
      <c r="A306" s="35"/>
      <c r="B306" s="8"/>
      <c r="C306" s="8"/>
      <c r="D306" s="8"/>
      <c r="E306" s="8"/>
      <c r="F306" s="60"/>
    </row>
    <row r="307" spans="1:6" ht="12.75">
      <c r="A307" s="34" t="s">
        <v>142</v>
      </c>
      <c r="B307" s="8"/>
      <c r="C307" s="8"/>
      <c r="D307" s="8"/>
      <c r="E307" s="8"/>
      <c r="F307" s="52">
        <f>F82</f>
        <v>6500</v>
      </c>
    </row>
    <row r="308" spans="1:6" ht="12.75">
      <c r="A308" s="34" t="s">
        <v>143</v>
      </c>
      <c r="B308" s="8"/>
      <c r="C308" s="8"/>
      <c r="D308" s="8"/>
      <c r="E308" s="8"/>
      <c r="F308" s="60"/>
    </row>
    <row r="309" spans="1:6" ht="12.75">
      <c r="A309" s="34" t="s">
        <v>144</v>
      </c>
      <c r="B309" s="8"/>
      <c r="C309" s="8"/>
      <c r="D309" s="8"/>
      <c r="E309" s="8"/>
      <c r="F309" s="60"/>
    </row>
    <row r="310" spans="1:6" ht="12.75">
      <c r="A310" s="35"/>
      <c r="B310" s="8"/>
      <c r="C310" s="8"/>
      <c r="D310" s="8"/>
      <c r="E310" s="8"/>
      <c r="F310" s="60"/>
    </row>
    <row r="311" spans="1:6" ht="12.75">
      <c r="A311" s="34" t="s">
        <v>145</v>
      </c>
      <c r="B311" s="8"/>
      <c r="C311" s="8"/>
      <c r="D311" s="8"/>
      <c r="E311" s="8"/>
      <c r="F311" s="52">
        <f>F83</f>
        <v>3500</v>
      </c>
    </row>
    <row r="312" spans="1:6" ht="12.75">
      <c r="A312" s="34" t="s">
        <v>146</v>
      </c>
      <c r="B312" s="8"/>
      <c r="C312" s="8"/>
      <c r="D312" s="8"/>
      <c r="E312" s="8"/>
      <c r="F312" s="60"/>
    </row>
    <row r="313" spans="1:6" ht="12.75">
      <c r="A313" s="35"/>
      <c r="B313" s="8"/>
      <c r="C313" s="8"/>
      <c r="D313" s="8"/>
      <c r="E313" s="8"/>
      <c r="F313" s="60"/>
    </row>
    <row r="314" spans="1:6" ht="12.75">
      <c r="A314" s="34" t="s">
        <v>147</v>
      </c>
      <c r="B314" s="8"/>
      <c r="C314" s="8"/>
      <c r="D314" s="8"/>
      <c r="E314" s="8"/>
      <c r="F314" s="52">
        <f>F84</f>
        <v>0</v>
      </c>
    </row>
    <row r="315" spans="1:6" ht="12.75">
      <c r="A315" s="34" t="s">
        <v>148</v>
      </c>
      <c r="B315" s="8"/>
      <c r="C315" s="8"/>
      <c r="D315" s="8"/>
      <c r="E315" s="8"/>
      <c r="F315" s="60"/>
    </row>
    <row r="316" spans="1:6" ht="12.75">
      <c r="A316" s="34" t="s">
        <v>149</v>
      </c>
      <c r="B316" s="8"/>
      <c r="C316" s="8"/>
      <c r="D316" s="8"/>
      <c r="E316" s="8"/>
      <c r="F316" s="60"/>
    </row>
    <row r="317" spans="1:6" ht="12.75">
      <c r="A317" s="35"/>
      <c r="B317" s="8"/>
      <c r="C317" s="8"/>
      <c r="D317" s="8"/>
      <c r="E317" s="8"/>
      <c r="F317" s="19" t="s">
        <v>104</v>
      </c>
    </row>
    <row r="318" spans="1:6" ht="12.75">
      <c r="A318" s="35"/>
      <c r="B318" s="8"/>
      <c r="C318" s="8"/>
      <c r="D318" s="8"/>
      <c r="E318" s="19" t="s">
        <v>11</v>
      </c>
      <c r="F318" s="53">
        <f>F87</f>
        <v>12600</v>
      </c>
    </row>
    <row r="319" spans="1:6" ht="12.75">
      <c r="A319" s="35"/>
      <c r="B319" s="8"/>
      <c r="C319" s="8"/>
      <c r="D319" s="8"/>
      <c r="E319" s="8"/>
      <c r="F319" s="8"/>
    </row>
    <row r="320" spans="1:6" ht="12.75">
      <c r="A320" s="36" t="s">
        <v>150</v>
      </c>
      <c r="B320" s="8"/>
      <c r="C320" s="8"/>
      <c r="D320" s="8"/>
      <c r="E320" s="8"/>
      <c r="F320" s="8"/>
    </row>
    <row r="321" spans="1:6" ht="12.75">
      <c r="A321" s="35"/>
      <c r="B321" s="8"/>
      <c r="C321" s="8"/>
      <c r="D321" s="8"/>
      <c r="E321" s="8"/>
      <c r="F321" s="8"/>
    </row>
    <row r="322" spans="1:6" ht="12.75">
      <c r="A322" s="34" t="s">
        <v>151</v>
      </c>
      <c r="B322" s="8"/>
      <c r="C322" s="8"/>
      <c r="D322" s="8"/>
      <c r="E322" s="8"/>
      <c r="F322" s="53">
        <f>F91+F92</f>
        <v>63361.64086900001</v>
      </c>
    </row>
    <row r="323" spans="1:6" ht="12.75">
      <c r="A323" s="34" t="s">
        <v>152</v>
      </c>
      <c r="B323" s="8"/>
      <c r="C323" s="8"/>
      <c r="D323" s="8"/>
      <c r="E323" s="8"/>
      <c r="F323" s="8"/>
    </row>
    <row r="324" spans="1:6" ht="12.75">
      <c r="A324" s="34" t="s">
        <v>153</v>
      </c>
      <c r="B324" s="8"/>
      <c r="C324" s="8"/>
      <c r="D324" s="8"/>
      <c r="E324" s="38"/>
      <c r="F324" s="8"/>
    </row>
    <row r="325" spans="1:6" ht="12.75">
      <c r="A325" s="35"/>
      <c r="B325" s="8"/>
      <c r="C325" s="8"/>
      <c r="D325" s="8"/>
      <c r="E325" s="8"/>
      <c r="F325" s="8"/>
    </row>
    <row r="326" spans="1:6" ht="12.75">
      <c r="A326" s="34" t="s">
        <v>154</v>
      </c>
      <c r="B326" s="8"/>
      <c r="C326" s="8"/>
      <c r="D326" s="8"/>
      <c r="E326" s="8"/>
      <c r="F326" s="53">
        <f>F93</f>
        <v>19000</v>
      </c>
    </row>
    <row r="327" spans="1:6" ht="12.75">
      <c r="A327" s="34" t="s">
        <v>155</v>
      </c>
      <c r="B327" s="8"/>
      <c r="C327" s="8"/>
      <c r="D327" s="8"/>
      <c r="E327" s="8"/>
      <c r="F327" s="8"/>
    </row>
    <row r="328" spans="1:6" ht="12.75">
      <c r="A328" s="34" t="s">
        <v>156</v>
      </c>
      <c r="B328" s="8"/>
      <c r="C328" s="8"/>
      <c r="D328" s="8"/>
      <c r="E328" s="8"/>
      <c r="F328" s="8"/>
    </row>
    <row r="329" spans="1:6" ht="12.75">
      <c r="A329" s="35"/>
      <c r="B329" s="8"/>
      <c r="C329" s="8"/>
      <c r="D329" s="8"/>
      <c r="E329" s="8"/>
      <c r="F329" s="8"/>
    </row>
    <row r="330" spans="1:6" ht="12.75">
      <c r="A330" s="34" t="s">
        <v>157</v>
      </c>
      <c r="B330" s="8"/>
      <c r="C330" s="8"/>
      <c r="D330" s="8"/>
      <c r="E330" s="8"/>
      <c r="F330" s="53">
        <f>F94+F95</f>
        <v>33200</v>
      </c>
    </row>
    <row r="331" spans="1:6" ht="12.75">
      <c r="A331" s="34" t="s">
        <v>158</v>
      </c>
      <c r="B331" s="8"/>
      <c r="C331" s="8"/>
      <c r="D331" s="8"/>
      <c r="E331" s="8"/>
      <c r="F331" s="8"/>
    </row>
    <row r="332" spans="1:6" ht="12.75">
      <c r="A332" s="35" t="s">
        <v>159</v>
      </c>
      <c r="B332" s="8"/>
      <c r="C332" s="8"/>
      <c r="D332" s="8"/>
      <c r="E332" s="8"/>
      <c r="F332" s="19" t="s">
        <v>104</v>
      </c>
    </row>
    <row r="333" spans="1:6" ht="12.75">
      <c r="A333" s="8"/>
      <c r="B333" s="8"/>
      <c r="C333" s="8"/>
      <c r="D333" s="8"/>
      <c r="E333" s="19" t="s">
        <v>11</v>
      </c>
      <c r="F333" s="53">
        <f>F98</f>
        <v>115561.64086900001</v>
      </c>
    </row>
    <row r="334" spans="1:6" ht="12.75">
      <c r="A334" s="8"/>
      <c r="B334" s="8"/>
      <c r="C334" s="8"/>
      <c r="D334" s="8"/>
      <c r="E334" s="8"/>
      <c r="F334" s="19" t="s">
        <v>160</v>
      </c>
    </row>
    <row r="335" spans="1:6" ht="12.75">
      <c r="A335" s="8"/>
      <c r="B335" s="8"/>
      <c r="C335" s="9" t="s">
        <v>161</v>
      </c>
      <c r="D335" s="8"/>
      <c r="E335" s="8"/>
      <c r="F335" s="56">
        <f>F100</f>
        <v>3457937.1238681884</v>
      </c>
    </row>
    <row r="336" spans="1:6" ht="18.75">
      <c r="A336" s="26" t="s">
        <v>0</v>
      </c>
      <c r="B336" s="6"/>
      <c r="C336" s="27"/>
      <c r="D336" s="6"/>
      <c r="E336" s="6"/>
      <c r="F336" s="6"/>
    </row>
    <row r="337" spans="1:6" ht="18.75">
      <c r="A337" s="26" t="s">
        <v>162</v>
      </c>
      <c r="B337" s="6"/>
      <c r="C337" s="6"/>
      <c r="D337" s="6"/>
      <c r="E337" s="6"/>
      <c r="F337" s="6"/>
    </row>
    <row r="338" spans="1:6" ht="18.75">
      <c r="A338" s="5" t="s">
        <v>222</v>
      </c>
      <c r="B338" s="39"/>
      <c r="C338" s="39"/>
      <c r="D338" s="39"/>
      <c r="E338" s="39"/>
      <c r="F338" s="39"/>
    </row>
    <row r="339" spans="1:6" ht="13.5" thickBot="1">
      <c r="A339" s="7"/>
      <c r="B339" s="7"/>
      <c r="C339" s="7"/>
      <c r="D339" s="7"/>
      <c r="E339" s="7"/>
      <c r="F339" s="7"/>
    </row>
    <row r="340" spans="1:6" ht="13.5" thickTop="1">
      <c r="A340" s="9"/>
      <c r="B340" s="8"/>
      <c r="C340" s="8"/>
      <c r="D340" s="8"/>
      <c r="E340" s="8"/>
      <c r="F340" s="8"/>
    </row>
    <row r="341" spans="1:6" ht="12.75">
      <c r="A341" s="8"/>
      <c r="B341" s="8"/>
      <c r="C341" s="8"/>
      <c r="D341" s="40"/>
      <c r="E341" s="40"/>
      <c r="F341" s="8"/>
    </row>
    <row r="342" spans="1:6" ht="12.75">
      <c r="A342" s="9" t="s">
        <v>2</v>
      </c>
      <c r="B342" s="29" t="str">
        <f aca="true" t="shared" si="2" ref="B342:F343">B7</f>
        <v>Budgeted</v>
      </c>
      <c r="C342" s="29" t="str">
        <f t="shared" si="2"/>
        <v>Actual</v>
      </c>
      <c r="D342" s="29" t="str">
        <f t="shared" si="2"/>
        <v>Budgeted</v>
      </c>
      <c r="E342" s="74" t="str">
        <f t="shared" si="2"/>
        <v>Estimated</v>
      </c>
      <c r="F342" s="74" t="str">
        <f t="shared" si="2"/>
        <v>Proposed</v>
      </c>
    </row>
    <row r="343" spans="1:6" ht="12.75">
      <c r="A343" s="9"/>
      <c r="B343" s="29" t="str">
        <f t="shared" si="2"/>
        <v>FY 2006-07</v>
      </c>
      <c r="C343" s="29" t="str">
        <f t="shared" si="2"/>
        <v>FY 2006-07</v>
      </c>
      <c r="D343" s="29" t="str">
        <f t="shared" si="2"/>
        <v>FY 2007-08</v>
      </c>
      <c r="E343" s="74" t="str">
        <f t="shared" si="2"/>
        <v>FY 2007-08</v>
      </c>
      <c r="F343" s="74" t="str">
        <f t="shared" si="2"/>
        <v>FY 2008-09</v>
      </c>
    </row>
    <row r="344" spans="1:6" ht="12.75">
      <c r="A344" s="8"/>
      <c r="B344" s="8"/>
      <c r="C344" s="8"/>
      <c r="D344" s="8"/>
      <c r="E344" s="8"/>
      <c r="F344" s="8"/>
    </row>
    <row r="345" spans="1:6" ht="12.75">
      <c r="A345" s="14" t="s">
        <v>224</v>
      </c>
      <c r="B345" s="41">
        <v>453047</v>
      </c>
      <c r="C345" s="42">
        <v>20892</v>
      </c>
      <c r="D345" s="41">
        <v>935321</v>
      </c>
      <c r="E345" s="43">
        <f>C387</f>
        <v>161697</v>
      </c>
      <c r="F345" s="44">
        <f>E387</f>
        <v>366151.5</v>
      </c>
    </row>
    <row r="346" spans="1:6" ht="12.75">
      <c r="A346" s="15" t="s">
        <v>163</v>
      </c>
      <c r="B346" s="8"/>
      <c r="C346" s="8"/>
      <c r="D346" s="8"/>
      <c r="E346" s="8"/>
      <c r="F346" s="8"/>
    </row>
    <row r="347" spans="1:6" ht="12.75">
      <c r="A347" s="8"/>
      <c r="B347" s="8"/>
      <c r="C347" s="8"/>
      <c r="D347" s="8"/>
      <c r="E347" s="8"/>
      <c r="F347" s="8"/>
    </row>
    <row r="348" spans="1:6" ht="12.75">
      <c r="A348" s="33" t="s">
        <v>164</v>
      </c>
      <c r="B348" s="8"/>
      <c r="C348" s="8"/>
      <c r="D348" s="8"/>
      <c r="E348" s="8"/>
      <c r="F348" s="8"/>
    </row>
    <row r="349" spans="1:6" ht="12.75">
      <c r="A349" s="14" t="s">
        <v>165</v>
      </c>
      <c r="B349" s="53">
        <f>B12+B13+B14+B15+B16</f>
        <v>1914927</v>
      </c>
      <c r="C349" s="53">
        <f>+C18</f>
        <v>1994191</v>
      </c>
      <c r="D349" s="53">
        <f>D12+D13+D14+D15+D16</f>
        <v>2100439</v>
      </c>
      <c r="E349" s="53">
        <f>E12+E13+E14+E15+E16</f>
        <v>2166600</v>
      </c>
      <c r="F349" s="53">
        <f>F12+F13+F14+F15+F16</f>
        <v>2267677.8467777334</v>
      </c>
    </row>
    <row r="350" spans="1:6" ht="12.75">
      <c r="A350" s="14" t="s">
        <v>166</v>
      </c>
      <c r="B350" s="53">
        <f>B30</f>
        <v>719009</v>
      </c>
      <c r="C350" s="53">
        <f>C30</f>
        <v>780049</v>
      </c>
      <c r="D350" s="53">
        <f>D30</f>
        <v>700501.40339</v>
      </c>
      <c r="E350" s="53">
        <f>E30</f>
        <v>766629</v>
      </c>
      <c r="F350" s="53">
        <f>F30</f>
        <v>738405.0048335376</v>
      </c>
    </row>
    <row r="351" spans="1:6" ht="12.75">
      <c r="A351" s="14" t="s">
        <v>167</v>
      </c>
      <c r="B351" s="53">
        <f>B38</f>
        <v>32100</v>
      </c>
      <c r="C351" s="53">
        <f>C38</f>
        <v>43531</v>
      </c>
      <c r="D351" s="53">
        <f>D38</f>
        <v>34600</v>
      </c>
      <c r="E351" s="53">
        <f>E38</f>
        <v>74000</v>
      </c>
      <c r="F351" s="53">
        <f>F38</f>
        <v>38000</v>
      </c>
    </row>
    <row r="352" spans="1:6" ht="12.75">
      <c r="A352" s="14" t="s">
        <v>168</v>
      </c>
      <c r="B352" s="53">
        <f>B62</f>
        <v>63000</v>
      </c>
      <c r="C352" s="53">
        <f>C66</f>
        <v>62945</v>
      </c>
      <c r="D352" s="53">
        <f>D62</f>
        <v>63000</v>
      </c>
      <c r="E352" s="53">
        <f>E62</f>
        <v>76000</v>
      </c>
      <c r="F352" s="53">
        <f>F62</f>
        <v>72000</v>
      </c>
    </row>
    <row r="353" spans="1:6" ht="12.75">
      <c r="A353" s="14" t="s">
        <v>169</v>
      </c>
      <c r="B353" s="53">
        <f>B48</f>
        <v>101046</v>
      </c>
      <c r="C353" s="53">
        <f>C48</f>
        <v>105256</v>
      </c>
      <c r="D353" s="53">
        <f>D48</f>
        <v>164344</v>
      </c>
      <c r="E353" s="53">
        <f>E48</f>
        <v>152483</v>
      </c>
      <c r="F353" s="53">
        <f>F48</f>
        <v>194492.6313879173</v>
      </c>
    </row>
    <row r="354" spans="1:6" ht="12.75">
      <c r="A354" s="14" t="s">
        <v>170</v>
      </c>
      <c r="B354" s="53">
        <f>B75</f>
        <v>19500</v>
      </c>
      <c r="C354" s="53">
        <f>C75</f>
        <v>17677</v>
      </c>
      <c r="D354" s="53">
        <f>D75</f>
        <v>19500</v>
      </c>
      <c r="E354" s="53">
        <f>E75</f>
        <v>13200</v>
      </c>
      <c r="F354" s="53">
        <f>F75</f>
        <v>19200</v>
      </c>
    </row>
    <row r="355" spans="1:6" ht="12.75">
      <c r="A355" s="14" t="s">
        <v>171</v>
      </c>
      <c r="B355" s="53">
        <f>B87</f>
        <v>10100</v>
      </c>
      <c r="C355" s="53">
        <f>C87</f>
        <v>13812</v>
      </c>
      <c r="D355" s="53">
        <f>D87</f>
        <v>12600</v>
      </c>
      <c r="E355" s="53">
        <f>E87</f>
        <v>13041</v>
      </c>
      <c r="F355" s="53">
        <f>F87</f>
        <v>12600</v>
      </c>
    </row>
    <row r="356" spans="1:6" ht="12.75">
      <c r="A356" s="14" t="s">
        <v>172</v>
      </c>
      <c r="B356" s="53">
        <f>B98</f>
        <v>141955</v>
      </c>
      <c r="C356" s="53">
        <f>C98</f>
        <v>124911</v>
      </c>
      <c r="D356" s="53">
        <f>D98</f>
        <v>143561</v>
      </c>
      <c r="E356" s="53">
        <f>E98</f>
        <v>185555</v>
      </c>
      <c r="F356" s="53">
        <f>F98</f>
        <v>115561.64086900001</v>
      </c>
    </row>
    <row r="357" spans="1:6" ht="12.75">
      <c r="A357" s="8"/>
      <c r="B357" s="58" t="s">
        <v>10</v>
      </c>
      <c r="C357" s="58" t="s">
        <v>10</v>
      </c>
      <c r="D357" s="58" t="s">
        <v>10</v>
      </c>
      <c r="E357" s="58" t="s">
        <v>10</v>
      </c>
      <c r="F357" s="58" t="s">
        <v>10</v>
      </c>
    </row>
    <row r="358" spans="1:6" ht="12.75">
      <c r="A358" s="45" t="s">
        <v>173</v>
      </c>
      <c r="B358" s="59">
        <f>SUM(B349:B356)</f>
        <v>3001637</v>
      </c>
      <c r="C358" s="59">
        <f>SUM(C349:C356)</f>
        <v>3142372</v>
      </c>
      <c r="D358" s="59">
        <f>SUM(D349:D356)</f>
        <v>3238545.40339</v>
      </c>
      <c r="E358" s="59">
        <f>SUM(E349:E356)</f>
        <v>3447508</v>
      </c>
      <c r="F358" s="59">
        <f>SUM(F349:F356)</f>
        <v>3457937.1238681884</v>
      </c>
    </row>
    <row r="359" spans="1:6" ht="12.75">
      <c r="A359" s="8"/>
      <c r="B359" s="8"/>
      <c r="C359" s="8"/>
      <c r="D359" s="8"/>
      <c r="E359" s="8"/>
      <c r="F359" s="8"/>
    </row>
    <row r="360" spans="1:6" ht="12.75">
      <c r="A360" s="33" t="s">
        <v>174</v>
      </c>
      <c r="B360" s="21">
        <v>0</v>
      </c>
      <c r="C360" s="23">
        <v>0</v>
      </c>
      <c r="D360" s="21">
        <v>0</v>
      </c>
      <c r="E360" s="23">
        <v>0</v>
      </c>
      <c r="F360" s="23"/>
    </row>
    <row r="361" spans="1:6" ht="12.75">
      <c r="A361" s="14" t="s">
        <v>175</v>
      </c>
      <c r="B361" s="8"/>
      <c r="C361" s="8"/>
      <c r="D361" s="8"/>
      <c r="E361" s="61">
        <v>400000</v>
      </c>
      <c r="F361" s="23">
        <v>0</v>
      </c>
    </row>
    <row r="362" spans="1:6" ht="12.75">
      <c r="A362" s="8"/>
      <c r="B362" s="8"/>
      <c r="C362" s="8"/>
      <c r="D362" s="8"/>
      <c r="E362" s="8"/>
      <c r="F362" s="8"/>
    </row>
    <row r="363" spans="1:6" ht="12.75">
      <c r="A363" s="45" t="s">
        <v>176</v>
      </c>
      <c r="B363" s="59">
        <f>B358+B360</f>
        <v>3001637</v>
      </c>
      <c r="C363" s="59">
        <f>C358+C360</f>
        <v>3142372</v>
      </c>
      <c r="D363" s="59">
        <f>D358+D360</f>
        <v>3238545.40339</v>
      </c>
      <c r="E363" s="59">
        <f>E358+E361+E360</f>
        <v>3847508</v>
      </c>
      <c r="F363" s="59">
        <f>F358+F360+F361</f>
        <v>3457937.1238681884</v>
      </c>
    </row>
    <row r="364" spans="1:6" ht="12.75">
      <c r="A364" s="8"/>
      <c r="B364" s="61"/>
      <c r="C364" s="61"/>
      <c r="D364" s="61"/>
      <c r="E364" s="61"/>
      <c r="F364" s="61"/>
    </row>
    <row r="365" spans="1:6" ht="12.75">
      <c r="A365" s="15" t="s">
        <v>2</v>
      </c>
      <c r="B365" s="61"/>
      <c r="C365" s="61"/>
      <c r="D365" s="61"/>
      <c r="E365" s="61"/>
      <c r="F365" s="61"/>
    </row>
    <row r="366" spans="1:6" ht="12.75">
      <c r="A366" s="45" t="s">
        <v>177</v>
      </c>
      <c r="B366" s="59">
        <f>B345+B363</f>
        <v>3454684</v>
      </c>
      <c r="C366" s="59">
        <f>C345+C363</f>
        <v>3163264</v>
      </c>
      <c r="D366" s="59">
        <f>D345+D363</f>
        <v>4173866.40339</v>
      </c>
      <c r="E366" s="59">
        <f>E345+E363</f>
        <v>4009205</v>
      </c>
      <c r="F366" s="79">
        <f>F345+F363</f>
        <v>3824088.6238681884</v>
      </c>
    </row>
    <row r="367" spans="1:6" ht="12.75">
      <c r="A367" s="8"/>
      <c r="B367" s="61"/>
      <c r="C367" s="61"/>
      <c r="D367" s="61"/>
      <c r="E367" s="61"/>
      <c r="F367" s="61"/>
    </row>
    <row r="368" spans="1:6" ht="12.75">
      <c r="A368" s="33" t="s">
        <v>178</v>
      </c>
      <c r="B368" s="61"/>
      <c r="C368" s="61"/>
      <c r="D368" s="61"/>
      <c r="E368" s="61"/>
      <c r="F368" s="61"/>
    </row>
    <row r="369" spans="1:6" ht="12.75">
      <c r="A369" s="14" t="s">
        <v>179</v>
      </c>
      <c r="B369" s="61">
        <f>'[3]501AD.XLS'!C18</f>
        <v>175369</v>
      </c>
      <c r="C369" s="61">
        <f>'[3]501AD.XLS'!D18</f>
        <v>173691</v>
      </c>
      <c r="D369" s="61">
        <f>'[3]501AD.XLS'!E18</f>
        <v>189767</v>
      </c>
      <c r="E369" s="61">
        <f>'[3]501AD.XLS'!F18</f>
        <v>186398</v>
      </c>
      <c r="F369" s="61">
        <f>'[3]501AD.XLS'!G30</f>
        <v>219551.84270752</v>
      </c>
    </row>
    <row r="370" spans="1:6" ht="12.75">
      <c r="A370" s="14" t="s">
        <v>180</v>
      </c>
      <c r="B370" s="62">
        <f>'[11]502GG.XLS'!C18</f>
        <v>264065</v>
      </c>
      <c r="C370" s="61">
        <f>'[11]502GG.XLS'!D18</f>
        <v>190475</v>
      </c>
      <c r="D370" s="61">
        <f>'[11]502GG.XLS'!E18</f>
        <v>169158.11</v>
      </c>
      <c r="E370" s="61">
        <f>'[11]502GG.XLS'!F18</f>
        <v>144862.5</v>
      </c>
      <c r="F370" s="61">
        <f>'[11]502GG.XLS'!G18</f>
        <v>218012.06512400002</v>
      </c>
    </row>
    <row r="371" spans="1:6" ht="12.75">
      <c r="A371" s="14" t="s">
        <v>181</v>
      </c>
      <c r="B371" s="62">
        <f>'[10]504VS.XLS'!C18</f>
        <v>59656</v>
      </c>
      <c r="C371" s="61">
        <f>'[10]504VS.XLS'!D18</f>
        <v>61030</v>
      </c>
      <c r="D371" s="61">
        <f>'[10]504VS.XLS'!E18</f>
        <v>63519.672499999986</v>
      </c>
      <c r="E371" s="61">
        <f>'[10]504VS.XLS'!F18</f>
        <v>62136</v>
      </c>
      <c r="F371" s="61">
        <f>'[10]504VS.XLS'!G18</f>
        <v>67589.57190646829</v>
      </c>
    </row>
    <row r="372" spans="1:6" ht="12.75">
      <c r="A372" s="14" t="s">
        <v>182</v>
      </c>
      <c r="B372" s="62">
        <f>'[5]505FD.XLS'!C18</f>
        <v>487146</v>
      </c>
      <c r="C372" s="61">
        <f>'[5]505FD.XLS'!D18</f>
        <v>468903</v>
      </c>
      <c r="D372" s="61">
        <f>'[5]505FD.XLS'!E18</f>
        <v>676547</v>
      </c>
      <c r="E372" s="61">
        <f>'[5]505FD.XLS'!F18</f>
        <v>533277</v>
      </c>
      <c r="F372" s="61">
        <f>'[5]505FD.XLS'!G18</f>
        <v>587731.5766550077</v>
      </c>
    </row>
    <row r="373" spans="1:6" ht="12.75">
      <c r="A373" s="14" t="s">
        <v>183</v>
      </c>
      <c r="B373" s="62">
        <f>'[2]506PD.XLS'!C18</f>
        <v>1236162.306</v>
      </c>
      <c r="C373" s="61">
        <f>'[2]506PD.XLS'!D18</f>
        <v>1232845</v>
      </c>
      <c r="D373" s="61">
        <f>'[2]506PD.XLS'!E18</f>
        <v>1388051.306</v>
      </c>
      <c r="E373" s="61">
        <f>'[2]506PD.XLS'!F18</f>
        <v>1351972</v>
      </c>
      <c r="F373" s="61">
        <f>'[2]506PD.XLS'!G18</f>
        <v>1429500.7499408834</v>
      </c>
    </row>
    <row r="374" spans="1:6" ht="12.75">
      <c r="A374" s="14" t="s">
        <v>184</v>
      </c>
      <c r="B374" s="62">
        <f>'[6]507ST.XLS'!C18</f>
        <v>565843</v>
      </c>
      <c r="C374" s="61">
        <f>'[6]507ST.XLS'!D18</f>
        <v>581307</v>
      </c>
      <c r="D374" s="61">
        <f>'[6]507ST.XLS'!E18</f>
        <v>729726.772</v>
      </c>
      <c r="E374" s="61">
        <f>'[6]507ST.XLS'!F18</f>
        <v>640351</v>
      </c>
      <c r="F374" s="61">
        <f>'[6]507ST.XLS'!G18</f>
        <v>595046.3440934201</v>
      </c>
    </row>
    <row r="375" spans="1:6" ht="12.75">
      <c r="A375" s="14" t="s">
        <v>185</v>
      </c>
      <c r="B375" s="61">
        <f>'[7]509PK.XLS'!C18</f>
        <v>315810.0135</v>
      </c>
      <c r="C375" s="61">
        <f>'[7]509PK.XLS'!D18</f>
        <v>293316</v>
      </c>
      <c r="D375" s="61">
        <f>'[7]509PK.XLS'!E18</f>
        <v>482598.0135</v>
      </c>
      <c r="E375" s="61">
        <f>'[7]509PK.XLS'!F18</f>
        <v>436188</v>
      </c>
      <c r="F375" s="61">
        <f>'[7]509PK.XLS'!G31</f>
        <v>561539.6282863836</v>
      </c>
    </row>
    <row r="376" spans="1:6" ht="12.75">
      <c r="A376" s="8"/>
      <c r="B376" s="58" t="s">
        <v>10</v>
      </c>
      <c r="C376" s="58" t="s">
        <v>10</v>
      </c>
      <c r="D376" s="58" t="s">
        <v>10</v>
      </c>
      <c r="E376" s="58" t="s">
        <v>10</v>
      </c>
      <c r="F376" s="58" t="s">
        <v>10</v>
      </c>
    </row>
    <row r="377" spans="1:6" ht="12.75">
      <c r="A377" s="45" t="s">
        <v>186</v>
      </c>
      <c r="B377" s="59">
        <f>SUM(B369:B375)</f>
        <v>3104051.3194999998</v>
      </c>
      <c r="C377" s="59">
        <f>SUM(C369:C375)</f>
        <v>3001567</v>
      </c>
      <c r="D377" s="59">
        <f>SUM(D369:D375)</f>
        <v>3699367.874</v>
      </c>
      <c r="E377" s="59">
        <f>SUM(E369:E375)</f>
        <v>3355184.5</v>
      </c>
      <c r="F377" s="59">
        <f>SUM(F369:F375)</f>
        <v>3678971.778713683</v>
      </c>
    </row>
    <row r="378" spans="2:6" ht="12.75">
      <c r="B378" s="63"/>
      <c r="C378" s="63"/>
      <c r="D378" s="63"/>
      <c r="E378" s="63"/>
      <c r="F378" s="63"/>
    </row>
    <row r="379" spans="1:6" ht="12.75">
      <c r="A379" s="46" t="s">
        <v>226</v>
      </c>
      <c r="B379" s="61">
        <v>0</v>
      </c>
      <c r="C379" s="56">
        <v>0</v>
      </c>
      <c r="D379" s="61"/>
      <c r="E379" s="64">
        <v>87869</v>
      </c>
      <c r="F379" s="56">
        <v>49553</v>
      </c>
    </row>
    <row r="380" spans="1:6" ht="12.75">
      <c r="A380" s="14" t="s">
        <v>219</v>
      </c>
      <c r="B380" s="61"/>
      <c r="C380" s="65"/>
      <c r="D380" s="61"/>
      <c r="E380" s="61">
        <v>200000</v>
      </c>
      <c r="F380" s="56">
        <v>0</v>
      </c>
    </row>
    <row r="381" spans="1:6" ht="12.75">
      <c r="A381" s="8"/>
      <c r="B381" s="8"/>
      <c r="C381" s="8"/>
      <c r="D381" s="8"/>
      <c r="E381" s="8"/>
      <c r="F381" s="8"/>
    </row>
    <row r="382" spans="1:6" ht="12.75">
      <c r="A382" s="48" t="s">
        <v>187</v>
      </c>
      <c r="B382" s="79">
        <f>B377+B379</f>
        <v>3104051.3194999998</v>
      </c>
      <c r="C382" s="79">
        <f>C377+C379</f>
        <v>3001567</v>
      </c>
      <c r="D382" s="79">
        <f>D377+D379</f>
        <v>3699367.874</v>
      </c>
      <c r="E382" s="79">
        <f>E377+E379+E380</f>
        <v>3643053.5</v>
      </c>
      <c r="F382" s="79">
        <f>F377+F379</f>
        <v>3728524.778713683</v>
      </c>
    </row>
    <row r="383" spans="2:6" ht="12.75">
      <c r="B383" s="80"/>
      <c r="C383" s="80"/>
      <c r="D383" s="80"/>
      <c r="E383" s="80"/>
      <c r="F383" s="80"/>
    </row>
    <row r="384" spans="1:6" ht="12.75">
      <c r="A384" s="14" t="s">
        <v>188</v>
      </c>
      <c r="B384" s="81">
        <f>B358-B377</f>
        <v>-102414.31949999975</v>
      </c>
      <c r="C384" s="81">
        <f>C358-C377</f>
        <v>140805</v>
      </c>
      <c r="D384" s="82">
        <f>D358-D377</f>
        <v>-460822.4706099997</v>
      </c>
      <c r="E384" s="81">
        <f>E358-E377</f>
        <v>92323.5</v>
      </c>
      <c r="F384" s="82">
        <f>F358-F377</f>
        <v>-221034.65484549478</v>
      </c>
    </row>
    <row r="385" spans="1:6" ht="12.75">
      <c r="A385" s="14" t="s">
        <v>189</v>
      </c>
      <c r="B385" s="8"/>
      <c r="C385" s="8"/>
      <c r="D385" s="8"/>
      <c r="E385" s="8"/>
      <c r="F385" s="8"/>
    </row>
    <row r="386" spans="1:6" ht="12.75">
      <c r="A386" s="8"/>
      <c r="B386" s="8"/>
      <c r="C386" s="8"/>
      <c r="D386" s="47"/>
      <c r="E386" s="8"/>
      <c r="F386" s="8"/>
    </row>
    <row r="387" spans="1:6" ht="12.75">
      <c r="A387" s="49" t="s">
        <v>220</v>
      </c>
      <c r="B387" s="50">
        <f>B366-B382</f>
        <v>350632.68050000025</v>
      </c>
      <c r="C387" s="50">
        <f>C366-C382</f>
        <v>161697</v>
      </c>
      <c r="D387" s="50">
        <f>D366-D382</f>
        <v>474498.5293900003</v>
      </c>
      <c r="E387" s="50">
        <f>E366-E382</f>
        <v>366151.5</v>
      </c>
      <c r="F387" s="50">
        <f>F366-F382</f>
        <v>95563.84515450522</v>
      </c>
    </row>
    <row r="388" ht="12.75">
      <c r="C388" s="24"/>
    </row>
    <row r="389" spans="2:6" ht="12.75">
      <c r="B389" s="8"/>
      <c r="C389" s="8"/>
      <c r="D389" s="8"/>
      <c r="E389" s="8"/>
      <c r="F389" s="8"/>
    </row>
    <row r="390" spans="1:6" ht="19.5">
      <c r="A390" s="26" t="s">
        <v>0</v>
      </c>
      <c r="B390" s="26"/>
      <c r="C390" s="26"/>
      <c r="D390" s="26"/>
      <c r="E390" s="26"/>
      <c r="F390" s="26"/>
    </row>
    <row r="391" spans="1:6" ht="19.5">
      <c r="A391" s="5" t="s">
        <v>223</v>
      </c>
      <c r="B391" s="6"/>
      <c r="C391" s="6"/>
      <c r="D391" s="6"/>
      <c r="E391" s="6"/>
      <c r="F391" s="6"/>
    </row>
    <row r="392" spans="1:6" ht="13.5" thickBot="1">
      <c r="A392" s="7"/>
      <c r="B392" s="7"/>
      <c r="C392" s="7"/>
      <c r="D392" s="7"/>
      <c r="E392" s="7"/>
      <c r="F392" s="7"/>
    </row>
    <row r="393" spans="1:6" ht="13.5" thickTop="1">
      <c r="A393" s="8"/>
      <c r="B393" s="8"/>
      <c r="C393" s="8"/>
      <c r="D393" s="8"/>
      <c r="E393" s="8"/>
      <c r="F393" s="8"/>
    </row>
    <row r="394" spans="1:6" ht="12.75">
      <c r="A394" s="9" t="s">
        <v>190</v>
      </c>
      <c r="B394" s="8"/>
      <c r="C394" s="8"/>
      <c r="D394" s="8"/>
      <c r="E394" s="8"/>
      <c r="F394" s="8"/>
    </row>
    <row r="395" spans="1:6" ht="12.75">
      <c r="A395" s="8"/>
      <c r="B395" s="8"/>
      <c r="C395" s="8"/>
      <c r="D395" s="8"/>
      <c r="E395" s="8"/>
      <c r="F395" s="8"/>
    </row>
    <row r="396" spans="1:6" ht="12.75">
      <c r="A396" s="9" t="s">
        <v>2</v>
      </c>
      <c r="B396" s="29" t="str">
        <f aca="true" t="shared" si="3" ref="B396:F397">B7</f>
        <v>Budgeted</v>
      </c>
      <c r="C396" s="29" t="str">
        <f t="shared" si="3"/>
        <v>Actual</v>
      </c>
      <c r="D396" s="29" t="str">
        <f t="shared" si="3"/>
        <v>Budgeted</v>
      </c>
      <c r="E396" s="29" t="str">
        <f t="shared" si="3"/>
        <v>Estimated</v>
      </c>
      <c r="F396" s="29" t="str">
        <f t="shared" si="3"/>
        <v>Proposed</v>
      </c>
    </row>
    <row r="397" spans="1:6" ht="12.75">
      <c r="A397" s="9" t="s">
        <v>47</v>
      </c>
      <c r="B397" s="29" t="str">
        <f t="shared" si="3"/>
        <v>FY 2006-07</v>
      </c>
      <c r="C397" s="29" t="str">
        <f t="shared" si="3"/>
        <v>FY 2006-07</v>
      </c>
      <c r="D397" s="29" t="str">
        <f t="shared" si="3"/>
        <v>FY 2007-08</v>
      </c>
      <c r="E397" s="29" t="str">
        <f t="shared" si="3"/>
        <v>FY 2007-08</v>
      </c>
      <c r="F397" s="29" t="str">
        <f t="shared" si="3"/>
        <v>FY 2008-09</v>
      </c>
    </row>
    <row r="398" spans="1:6" ht="12.75">
      <c r="A398" s="8"/>
      <c r="B398" s="8"/>
      <c r="C398" s="8"/>
      <c r="D398" s="8"/>
      <c r="E398" s="8"/>
      <c r="F398" s="8"/>
    </row>
    <row r="399" spans="1:6" ht="12.75">
      <c r="A399" s="14" t="s">
        <v>48</v>
      </c>
      <c r="B399" s="61">
        <f aca="true" t="shared" si="4" ref="B399:F405">B369</f>
        <v>175369</v>
      </c>
      <c r="C399" s="61">
        <f t="shared" si="4"/>
        <v>173691</v>
      </c>
      <c r="D399" s="61">
        <f t="shared" si="4"/>
        <v>189767</v>
      </c>
      <c r="E399" s="61">
        <f t="shared" si="4"/>
        <v>186398</v>
      </c>
      <c r="F399" s="61">
        <f t="shared" si="4"/>
        <v>219551.84270752</v>
      </c>
    </row>
    <row r="400" spans="1:6" ht="12.75">
      <c r="A400" s="14" t="s">
        <v>49</v>
      </c>
      <c r="B400" s="61">
        <f t="shared" si="4"/>
        <v>264065</v>
      </c>
      <c r="C400" s="61">
        <f t="shared" si="4"/>
        <v>190475</v>
      </c>
      <c r="D400" s="61">
        <f t="shared" si="4"/>
        <v>169158.11</v>
      </c>
      <c r="E400" s="61">
        <f t="shared" si="4"/>
        <v>144862.5</v>
      </c>
      <c r="F400" s="61">
        <f t="shared" si="4"/>
        <v>218012.06512400002</v>
      </c>
    </row>
    <row r="401" spans="1:6" ht="12.75">
      <c r="A401" s="14" t="s">
        <v>50</v>
      </c>
      <c r="B401" s="61">
        <f t="shared" si="4"/>
        <v>59656</v>
      </c>
      <c r="C401" s="61">
        <f t="shared" si="4"/>
        <v>61030</v>
      </c>
      <c r="D401" s="61">
        <f t="shared" si="4"/>
        <v>63519.672499999986</v>
      </c>
      <c r="E401" s="61">
        <f t="shared" si="4"/>
        <v>62136</v>
      </c>
      <c r="F401" s="61">
        <f t="shared" si="4"/>
        <v>67589.57190646829</v>
      </c>
    </row>
    <row r="402" spans="1:6" ht="12.75">
      <c r="A402" s="14" t="s">
        <v>191</v>
      </c>
      <c r="B402" s="61">
        <f t="shared" si="4"/>
        <v>487146</v>
      </c>
      <c r="C402" s="61">
        <f t="shared" si="4"/>
        <v>468903</v>
      </c>
      <c r="D402" s="61">
        <f t="shared" si="4"/>
        <v>676547</v>
      </c>
      <c r="E402" s="61">
        <f t="shared" si="4"/>
        <v>533277</v>
      </c>
      <c r="F402" s="61">
        <f t="shared" si="4"/>
        <v>587731.5766550077</v>
      </c>
    </row>
    <row r="403" spans="1:6" ht="12.75">
      <c r="A403" s="14" t="s">
        <v>192</v>
      </c>
      <c r="B403" s="61">
        <f t="shared" si="4"/>
        <v>1236162.306</v>
      </c>
      <c r="C403" s="61">
        <f t="shared" si="4"/>
        <v>1232845</v>
      </c>
      <c r="D403" s="61">
        <f t="shared" si="4"/>
        <v>1388051.306</v>
      </c>
      <c r="E403" s="61">
        <f t="shared" si="4"/>
        <v>1351972</v>
      </c>
      <c r="F403" s="61">
        <f t="shared" si="4"/>
        <v>1429500.7499408834</v>
      </c>
    </row>
    <row r="404" spans="1:6" ht="12.75">
      <c r="A404" s="14" t="s">
        <v>193</v>
      </c>
      <c r="B404" s="61">
        <f t="shared" si="4"/>
        <v>565843</v>
      </c>
      <c r="C404" s="61">
        <f t="shared" si="4"/>
        <v>581307</v>
      </c>
      <c r="D404" s="61">
        <f t="shared" si="4"/>
        <v>729726.772</v>
      </c>
      <c r="E404" s="61">
        <f t="shared" si="4"/>
        <v>640351</v>
      </c>
      <c r="F404" s="61">
        <f t="shared" si="4"/>
        <v>595046.3440934201</v>
      </c>
    </row>
    <row r="405" spans="1:6" ht="12.75">
      <c r="A405" s="14" t="s">
        <v>194</v>
      </c>
      <c r="B405" s="61">
        <f t="shared" si="4"/>
        <v>315810.0135</v>
      </c>
      <c r="C405" s="61">
        <f t="shared" si="4"/>
        <v>293316</v>
      </c>
      <c r="D405" s="61">
        <f t="shared" si="4"/>
        <v>482598.0135</v>
      </c>
      <c r="E405" s="61">
        <f t="shared" si="4"/>
        <v>436188</v>
      </c>
      <c r="F405" s="61">
        <f t="shared" si="4"/>
        <v>561539.6282863836</v>
      </c>
    </row>
    <row r="406" spans="2:6" ht="12.75">
      <c r="B406" s="63"/>
      <c r="C406" s="63"/>
      <c r="D406" s="63"/>
      <c r="E406" s="63"/>
      <c r="F406" s="63"/>
    </row>
    <row r="407" spans="1:6" ht="12.75">
      <c r="A407" s="8"/>
      <c r="B407" s="61"/>
      <c r="C407" s="61"/>
      <c r="D407" s="61"/>
      <c r="E407" s="61"/>
      <c r="F407" s="61"/>
    </row>
    <row r="408" spans="1:6" ht="12.75">
      <c r="A408" s="8"/>
      <c r="B408" s="58" t="s">
        <v>10</v>
      </c>
      <c r="C408" s="58" t="s">
        <v>10</v>
      </c>
      <c r="D408" s="58" t="s">
        <v>10</v>
      </c>
      <c r="E408" s="58" t="s">
        <v>10</v>
      </c>
      <c r="F408" s="58" t="s">
        <v>10</v>
      </c>
    </row>
    <row r="409" spans="1:6" ht="12.75">
      <c r="A409" s="9" t="s">
        <v>186</v>
      </c>
      <c r="B409" s="53">
        <f>SUM(B399:B405)</f>
        <v>3104051.3194999998</v>
      </c>
      <c r="C409" s="53">
        <f>SUM(C399:C405)</f>
        <v>3001567</v>
      </c>
      <c r="D409" s="53">
        <f>SUM(D399:D405)</f>
        <v>3699367.874</v>
      </c>
      <c r="E409" s="53">
        <f>SUM(E399:E405)</f>
        <v>3355184.5</v>
      </c>
      <c r="F409" s="53">
        <f>SUM(F399:F405)</f>
        <v>3678971.778713683</v>
      </c>
    </row>
    <row r="410" spans="1:6" ht="12.75">
      <c r="A410" s="8"/>
      <c r="B410" s="61"/>
      <c r="C410" s="61"/>
      <c r="D410" s="61"/>
      <c r="E410" s="61"/>
      <c r="F410" s="61"/>
    </row>
    <row r="411" spans="1:6" ht="12.75">
      <c r="A411" s="8"/>
      <c r="B411" s="8"/>
      <c r="C411" s="8"/>
      <c r="D411" s="8"/>
      <c r="E411" s="8"/>
      <c r="F411" s="8"/>
    </row>
    <row r="412" spans="1:6" ht="12.75">
      <c r="A412" s="9" t="s">
        <v>195</v>
      </c>
      <c r="B412" s="8"/>
      <c r="C412" s="8"/>
      <c r="D412" s="8"/>
      <c r="E412" s="8"/>
      <c r="F412" s="8"/>
    </row>
    <row r="413" spans="1:6" ht="12.75">
      <c r="A413" s="8"/>
      <c r="B413" s="8"/>
      <c r="C413" s="8"/>
      <c r="D413" s="8"/>
      <c r="E413" s="8"/>
      <c r="F413" s="8"/>
    </row>
    <row r="414" spans="1:6" ht="12.75">
      <c r="A414" s="14"/>
      <c r="B414" s="14"/>
      <c r="C414" s="15"/>
      <c r="D414" s="14"/>
      <c r="E414" s="15"/>
      <c r="F414" s="15"/>
    </row>
    <row r="415" spans="1:6" ht="12.75">
      <c r="A415" s="14" t="s">
        <v>196</v>
      </c>
      <c r="B415" s="61">
        <f>'[3]501AD.XLS'!C9+'[11]502GG.XLS'!C9+'[10]504VS.XLS'!C9+'[5]505FD.XLS'!C9+'[2]506PD.XLS'!C9+'[6]507ST.XLS'!C9+'[7]509PK.XLS'!C9</f>
        <v>2379667</v>
      </c>
      <c r="C415" s="61">
        <f>'[3]501AD.XLS'!D9+'[11]502GG.XLS'!D9+'[10]504VS.XLS'!D9+'[5]505FD.XLS'!D9+'[2]506PD.XLS'!D9+'[6]507ST.XLS'!D9+'[7]509PK.XLS'!D9</f>
        <v>2307753</v>
      </c>
      <c r="D415" s="61">
        <f>'[3]501AD.XLS'!E9+'[11]502GG.XLS'!E9+'[10]504VS.XLS'!E9+'[5]505FD.XLS'!E9+'[2]506PD.XLS'!E9+'[6]507ST.XLS'!E9+'[7]509PK.XLS'!E9</f>
        <v>2576667</v>
      </c>
      <c r="E415" s="61">
        <f>'[3]501AD.XLS'!F9+'[11]502GG.XLS'!F9+'[10]504VS.XLS'!F9+'[5]505FD.XLS'!F9+'[2]506PD.XLS'!F9+'[6]507ST.XLS'!F9+'[7]509PK.XLS'!F9</f>
        <v>2537636.5</v>
      </c>
      <c r="F415" s="61">
        <f>'[3]501AD.XLS'!G9+'[11]502GG.XLS'!G9+'[10]504VS.XLS'!G9+'[5]505FD.XLS'!G9+'[2]506PD.XLS'!G9+'[6]507ST.XLS'!G9+'[7]509PK.XLS'!G9</f>
        <v>2688234.6717126104</v>
      </c>
    </row>
    <row r="416" spans="1:6" ht="12.75">
      <c r="A416" s="14" t="s">
        <v>197</v>
      </c>
      <c r="B416" s="61">
        <f>'[3]501AD.XLS'!C10+'[11]502GG.XLS'!C10+'[10]504VS.XLS'!C10+'[5]505FD.XLS'!C10+'[2]506PD.XLS'!C10+'[6]507ST.XLS'!C10+'[7]509PK.XLS'!C10</f>
        <v>162500</v>
      </c>
      <c r="C416" s="61">
        <f>'[3]501AD.XLS'!D10+'[11]502GG.XLS'!D10+'[10]504VS.XLS'!D10+'[5]505FD.XLS'!D10+'[2]506PD.XLS'!D10+'[6]507ST.XLS'!D10+'[7]509PK.XLS'!D10</f>
        <v>165497</v>
      </c>
      <c r="D416" s="61">
        <f>'[3]501AD.XLS'!E10+'[11]502GG.XLS'!E10+'[10]504VS.XLS'!E10+'[5]505FD.XLS'!E10+'[2]506PD.XLS'!E10+'[6]507ST.XLS'!E10+'[7]509PK.XLS'!E10</f>
        <v>176725</v>
      </c>
      <c r="E416" s="61">
        <f>'[3]501AD.XLS'!F10+'[11]502GG.XLS'!F10+'[10]504VS.XLS'!F10+'[5]505FD.XLS'!F10+'[2]506PD.XLS'!F10+'[6]507ST.XLS'!F10+'[7]509PK.XLS'!F10</f>
        <v>182039</v>
      </c>
      <c r="F416" s="61">
        <f>'[3]501AD.XLS'!G10+'[11]502GG.XLS'!G10+'[10]504VS.XLS'!G10+'[5]505FD.XLS'!G10+'[2]506PD.XLS'!G10+'[6]507ST.XLS'!G10+'[7]509PK.XLS'!G10</f>
        <v>194475</v>
      </c>
    </row>
    <row r="417" spans="1:6" ht="12.75">
      <c r="A417" s="14" t="s">
        <v>198</v>
      </c>
      <c r="B417" s="61">
        <f>'[3]501AD.XLS'!C11+'[11]502GG.XLS'!C11+'[10]504VS.XLS'!C11+'[5]505FD.XLS'!C11+'[2]506PD.XLS'!C11+'[6]507ST.XLS'!C11+'[7]509PK.XLS'!C11</f>
        <v>172670</v>
      </c>
      <c r="C417" s="61">
        <f>'[3]501AD.XLS'!D11+'[11]502GG.XLS'!D11+'[10]504VS.XLS'!D11+'[5]505FD.XLS'!D11+'[2]506PD.XLS'!D11+'[6]507ST.XLS'!D11+'[7]509PK.XLS'!D11</f>
        <v>136274</v>
      </c>
      <c r="D417" s="61">
        <f>'[3]501AD.XLS'!E11+'[11]502GG.XLS'!E11+'[10]504VS.XLS'!E11+'[5]505FD.XLS'!E11+'[2]506PD.XLS'!E11+'[6]507ST.XLS'!E11+'[7]509PK.XLS'!E11</f>
        <v>353400</v>
      </c>
      <c r="E417" s="61">
        <f>'[3]501AD.XLS'!F11+'[11]502GG.XLS'!F11+'[10]504VS.XLS'!F11+'[5]505FD.XLS'!F11+'[2]506PD.XLS'!F11+'[6]507ST.XLS'!F11+'[7]509PK.XLS'!F11</f>
        <v>294750</v>
      </c>
      <c r="F417" s="61">
        <f>'[3]501AD.XLS'!G11+'[11]502GG.XLS'!G11+'[10]504VS.XLS'!G11+'[5]505FD.XLS'!G11+'[2]506PD.XLS'!G11+'[6]507ST.XLS'!G11+'[7]509PK.XLS'!G11</f>
        <v>344700</v>
      </c>
    </row>
    <row r="418" spans="1:6" ht="12.75">
      <c r="A418" s="14" t="s">
        <v>199</v>
      </c>
      <c r="B418" s="61">
        <f>'[3]501AD.XLS'!C12+'[11]502GG.XLS'!C12+'[10]504VS.XLS'!C12+'[5]505FD.XLS'!C12+'[2]506PD.XLS'!C12+'[6]507ST.XLS'!C12+'[7]509PK.XLS'!C12</f>
        <v>125334</v>
      </c>
      <c r="C418" s="61">
        <f>'[3]501AD.XLS'!D12+'[11]502GG.XLS'!D12+'[10]504VS.XLS'!D12+'[5]505FD.XLS'!D12+'[2]506PD.XLS'!D12+'[6]507ST.XLS'!D12+'[7]509PK.XLS'!D12</f>
        <v>112183</v>
      </c>
      <c r="D418" s="61">
        <f>'[3]501AD.XLS'!E12+'[11]502GG.XLS'!E12+'[10]504VS.XLS'!E12+'[5]505FD.XLS'!E12+'[2]506PD.XLS'!E12+'[6]507ST.XLS'!E12+'[7]509PK.XLS'!E12</f>
        <v>129655</v>
      </c>
      <c r="E418" s="61">
        <f>'[3]501AD.XLS'!F12+'[11]502GG.XLS'!F12+'[10]504VS.XLS'!F12+'[5]505FD.XLS'!F12+'[2]506PD.XLS'!F12+'[6]507ST.XLS'!F12+'[7]509PK.XLS'!F12</f>
        <v>111240</v>
      </c>
      <c r="F418" s="61">
        <f>'[3]501AD.XLS'!G12+'[11]502GG.XLS'!G12+'[10]504VS.XLS'!G12+'[5]505FD.XLS'!G12+'[2]506PD.XLS'!G12+'[6]507ST.XLS'!G12+'[7]509PK.XLS'!G12</f>
        <v>132505</v>
      </c>
    </row>
    <row r="419" spans="1:6" ht="12.75">
      <c r="A419" s="14" t="s">
        <v>200</v>
      </c>
      <c r="B419" s="61">
        <f>'[3]501AD.XLS'!C13+'[11]502GG.XLS'!C13+'[10]504VS.XLS'!C13+'[5]505FD.XLS'!C13+'[2]506PD.XLS'!C13+'[6]507ST.XLS'!C13+'[7]509PK.XLS'!C13</f>
        <v>575562.3195</v>
      </c>
      <c r="C419" s="61">
        <f>'[3]501AD.XLS'!D13+'[11]502GG.XLS'!D13+'[10]504VS.XLS'!D13+'[5]505FD.XLS'!D13+'[2]506PD.XLS'!D13+'[6]507ST.XLS'!D13+'[7]509PK.XLS'!D13</f>
        <v>559699</v>
      </c>
      <c r="D419" s="61">
        <f>'[3]501AD.XLS'!E13+'[11]502GG.XLS'!E13+'[10]504VS.XLS'!E13+'[5]505FD.XLS'!E13+'[2]506PD.XLS'!E13+'[6]507ST.XLS'!E13+'[7]509PK.XLS'!E13</f>
        <v>595043.874</v>
      </c>
      <c r="E419" s="61">
        <f>'[3]501AD.XLS'!F13+'[11]502GG.XLS'!F13+'[10]504VS.XLS'!F13+'[5]505FD.XLS'!F13+'[2]506PD.XLS'!F13+'[6]507ST.XLS'!F13+'[7]509PK.XLS'!F13</f>
        <v>580217</v>
      </c>
      <c r="F419" s="61">
        <f>'[3]501AD.XLS'!G13+'[11]502GG.XLS'!G13+'[10]504VS.XLS'!G13+'[5]505FD.XLS'!G13+'[2]506PD.XLS'!G13+'[6]507ST.XLS'!G13+'[7]509PK.XLS'!G13</f>
        <v>630394.0105</v>
      </c>
    </row>
    <row r="420" spans="1:6" ht="12.75">
      <c r="A420" s="14" t="s">
        <v>201</v>
      </c>
      <c r="B420" s="61">
        <f>'[3]501AD.XLS'!C14+'[11]502GG.XLS'!C14+'[10]504VS.XLS'!C14+'[5]505FD.XLS'!C14+'[2]506PD.XLS'!C14+'[6]507ST.XLS'!C14+'[7]509PK.XLS'!C14</f>
        <v>176522</v>
      </c>
      <c r="C420" s="61">
        <f>'[3]501AD.XLS'!D14+'[11]502GG.XLS'!D14+'[10]504VS.XLS'!D14+'[5]505FD.XLS'!D14+'[2]506PD.XLS'!D14+'[6]507ST.XLS'!D14+'[7]509PK.XLS'!D14</f>
        <v>109778</v>
      </c>
      <c r="D420" s="61">
        <f>'[3]501AD.XLS'!E14+'[11]502GG.XLS'!E14+'[10]504VS.XLS'!E14+'[5]505FD.XLS'!E14+'[2]506PD.XLS'!E14+'[6]507ST.XLS'!E14+'[7]509PK.XLS'!E14</f>
        <v>272113</v>
      </c>
      <c r="E420" s="61">
        <f>'[3]501AD.XLS'!F14+'[11]502GG.XLS'!F14+'[10]504VS.XLS'!F14+'[5]505FD.XLS'!F14+'[2]506PD.XLS'!F14+'[6]507ST.XLS'!F14+'[7]509PK.XLS'!F14</f>
        <v>130749</v>
      </c>
      <c r="F420" s="61">
        <f>'[3]501AD.XLS'!G14+'[11]502GG.XLS'!G14+'[10]504VS.XLS'!G14+'[5]505FD.XLS'!G14+'[2]506PD.XLS'!G14+'[6]507ST.XLS'!G14+'[7]509PK.XLS'!G14</f>
        <v>228972</v>
      </c>
    </row>
    <row r="421" spans="1:6" ht="12.75">
      <c r="A421" s="14" t="s">
        <v>202</v>
      </c>
      <c r="B421" s="61">
        <f>'[3]501AD.XLS'!C15+'[11]502GG.XLS'!C15+'[10]504VS.XLS'!C15+'[5]505FD.XLS'!C15+'[2]506PD.XLS'!C15+'[6]507ST.XLS'!C15+'[7]509PK.XLS'!C15</f>
        <v>108311</v>
      </c>
      <c r="C421" s="61">
        <f>'[3]501AD.XLS'!D15+'[11]502GG.XLS'!D15+'[10]504VS.XLS'!D15+'[5]505FD.XLS'!D15+'[2]506PD.XLS'!D15+'[6]507ST.XLS'!D15+'[7]509PK.XLS'!D15</f>
        <v>190097</v>
      </c>
      <c r="D421" s="61">
        <f>'[3]501AD.XLS'!E15+'[11]502GG.XLS'!E15+'[10]504VS.XLS'!E15+'[5]505FD.XLS'!E15+'[2]506PD.XLS'!E15+'[6]507ST.XLS'!E15+'[7]509PK.XLS'!E15</f>
        <v>302800</v>
      </c>
      <c r="E421" s="61">
        <f>'[3]501AD.XLS'!F15+'[11]502GG.XLS'!F15+'[10]504VS.XLS'!F15+'[5]505FD.XLS'!F15+'[2]506PD.XLS'!F15+'[6]507ST.XLS'!F15+'[7]509PK.XLS'!F15</f>
        <v>212364</v>
      </c>
      <c r="F421" s="61">
        <f>'[3]501AD.XLS'!G15+'[11]502GG.XLS'!G15+'[10]504VS.XLS'!G15+'[5]505FD.XLS'!G15+'[2]506PD.XLS'!G15+'[6]507ST.XLS'!G15+'[7]509PK.XLS'!G15</f>
        <v>120611</v>
      </c>
    </row>
    <row r="422" spans="1:6" ht="12.75">
      <c r="A422" s="14" t="s">
        <v>203</v>
      </c>
      <c r="B422" s="61">
        <f>'[3]501AD.XLS'!C16+'[11]502GG.XLS'!C16+'[10]504VS.XLS'!C16+'[5]505FD.XLS'!C16+'[2]506PD.XLS'!C16+'[6]507ST.XLS'!C16+'[7]509PK.XLS'!C16</f>
        <v>3700566.3194999998</v>
      </c>
      <c r="C422" s="61">
        <f>'[3]501AD.XLS'!D16+'[11]502GG.XLS'!D16+'[10]504VS.XLS'!D16+'[5]505FD.XLS'!D16+'[2]506PD.XLS'!D16+'[6]507ST.XLS'!D16+'[7]509PK.XLS'!D16</f>
        <v>3581281</v>
      </c>
      <c r="D422" s="61">
        <f>'[3]501AD.XLS'!E16+'[11]502GG.XLS'!E16+'[10]504VS.XLS'!E16+'[5]505FD.XLS'!E16+'[2]506PD.XLS'!E16+'[6]507ST.XLS'!E16+'[7]509PK.XLS'!E16</f>
        <v>4406403.874</v>
      </c>
      <c r="E422" s="61">
        <f>'[3]501AD.XLS'!F16+'[11]502GG.XLS'!F16+'[10]504VS.XLS'!F16+'[5]505FD.XLS'!F16+'[2]506PD.XLS'!F16+'[6]507ST.XLS'!F16+'[7]509PK.XLS'!F16</f>
        <v>4048995.5</v>
      </c>
      <c r="F422" s="61">
        <f>'[3]501AD.XLS'!G16+'[11]502GG.XLS'!G16+'[10]504VS.XLS'!G16+'[5]505FD.XLS'!G16+'[2]506PD.XLS'!G16+'[6]507ST.XLS'!G16+'[7]509PK.XLS'!G16</f>
        <v>4339891.68221261</v>
      </c>
    </row>
    <row r="423" spans="1:6" ht="12.75">
      <c r="A423" s="19" t="s">
        <v>204</v>
      </c>
      <c r="B423" s="61">
        <f>'[3]501AD.XLS'!C17+'[11]502GG.XLS'!C17+'[10]504VS.XLS'!C17+'[5]505FD.XLS'!C17+'[2]506PD.XLS'!C17+'[6]507ST.XLS'!C17+'[7]509PK.XLS'!C17</f>
        <v>-596515</v>
      </c>
      <c r="C423" s="61">
        <f>'[3]501AD.XLS'!D17+'[11]502GG.XLS'!D17+'[10]504VS.XLS'!D17+'[5]505FD.XLS'!D17+'[2]506PD.XLS'!D17+'[6]507ST.XLS'!D17+'[7]509PK.XLS'!D17</f>
        <v>-579714</v>
      </c>
      <c r="D423" s="61">
        <f>'[3]501AD.XLS'!E17+'[11]502GG.XLS'!E17+'[10]504VS.XLS'!E17+'[5]505FD.XLS'!E17+'[2]506PD.XLS'!E17+'[6]507ST.XLS'!E17+'[7]509PK.XLS'!E17</f>
        <v>-707036</v>
      </c>
      <c r="E423" s="61">
        <f>'[3]501AD.XLS'!F17+'[11]502GG.XLS'!F17+'[10]504VS.XLS'!F17+'[5]505FD.XLS'!F17+'[2]506PD.XLS'!F17+'[6]507ST.XLS'!F17+'[7]509PK.XLS'!F17</f>
        <v>-693811</v>
      </c>
      <c r="F423" s="61">
        <f>'[3]501AD.XLS'!G17+'[11]502GG.XLS'!G17+'[10]504VS.XLS'!G17+'[5]505FD.XLS'!G17+'[2]506PD.XLS'!G17+'[6]507ST.XLS'!G17+'[7]509PK.XLS'!G17</f>
        <v>-663159.9034989276</v>
      </c>
    </row>
    <row r="424" spans="1:6" ht="12.75">
      <c r="A424" s="9" t="s">
        <v>205</v>
      </c>
      <c r="B424" s="61">
        <f>'[3]501AD.XLS'!C18+'[11]502GG.XLS'!C18+'[10]504VS.XLS'!C18+'[5]505FD.XLS'!C18+'[2]506PD.XLS'!C18+'[6]507ST.XLS'!C18+'[7]509PK.XLS'!C18</f>
        <v>3104051.3194999998</v>
      </c>
      <c r="C424" s="61">
        <f>'[3]501AD.XLS'!D18+'[11]502GG.XLS'!D18+'[10]504VS.XLS'!D18+'[5]505FD.XLS'!D18+'[2]506PD.XLS'!D18+'[6]507ST.XLS'!D18+'[7]509PK.XLS'!D18</f>
        <v>3001567</v>
      </c>
      <c r="D424" s="61">
        <f>'[3]501AD.XLS'!E18+'[11]502GG.XLS'!E18+'[10]504VS.XLS'!E18+'[5]505FD.XLS'!E18+'[2]506PD.XLS'!E18+'[6]507ST.XLS'!E18+'[7]509PK.XLS'!E18</f>
        <v>3699367.874</v>
      </c>
      <c r="E424" s="61">
        <f>'[3]501AD.XLS'!F18+'[11]502GG.XLS'!F18+'[10]504VS.XLS'!F18+'[5]505FD.XLS'!F18+'[2]506PD.XLS'!F18+'[6]507ST.XLS'!F18+'[7]509PK.XLS'!F18</f>
        <v>3355184.5</v>
      </c>
      <c r="F424" s="73">
        <f>'[3]501AD.XLS'!G18+'[11]502GG.XLS'!G18+'[10]504VS.XLS'!G18+'[5]505FD.XLS'!G18+'[2]506PD.XLS'!G18+'[6]507ST.XLS'!G18+'[7]509PK.XLS'!G18</f>
        <v>3676731.778713683</v>
      </c>
    </row>
    <row r="425" spans="2:6" ht="12.75">
      <c r="B425" s="63"/>
      <c r="C425" s="63"/>
      <c r="D425" s="63"/>
      <c r="E425" s="63"/>
      <c r="F425" s="63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Lamesa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fvera</dc:creator>
  <cp:keywords/>
  <dc:description/>
  <cp:lastModifiedBy>fvera</cp:lastModifiedBy>
  <dcterms:created xsi:type="dcterms:W3CDTF">2008-12-29T20:03:28Z</dcterms:created>
  <dcterms:modified xsi:type="dcterms:W3CDTF">2008-12-29T20:50:12Z</dcterms:modified>
  <cp:category/>
  <cp:version/>
  <cp:contentType/>
  <cp:contentStatus/>
</cp:coreProperties>
</file>